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<sst xmlns="http://schemas.openxmlformats.org/spreadsheetml/2006/main" count="456" uniqueCount="82">
  <si>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</si>
  <si>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</si>
  <si>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</si>
  <si>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</si>
  <si>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</si>
  <si>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</si>
  <si>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</si>
  <si>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</si>
  <si>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</si>
  <si>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</si>
  <si>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</si>
  <si>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</si>
  <si>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</si>
  <si>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</si>
  <si>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</si>
  <si>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</si>
  <si>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</si>
  <si>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</si>
  <si>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</si>
  <si>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</si>
  <si>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</si>
  <si>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0</t>
  </si>
  <si>
    <t>18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</si>
  <si>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</si>
  <si>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</si>
  <si>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4.Проведение технической инвентаризации</t>
  </si>
  <si>
    <t>13</t>
  </si>
  <si>
    <t>16</t>
  </si>
  <si>
    <t>19</t>
  </si>
  <si>
    <t>21</t>
  </si>
  <si>
    <t>24</t>
  </si>
  <si>
    <t>25</t>
  </si>
  <si>
    <t>26</t>
  </si>
  <si>
    <t>28</t>
  </si>
  <si>
    <t>22</t>
  </si>
  <si>
    <t>36</t>
  </si>
  <si>
    <t>20</t>
  </si>
  <si>
    <t>17</t>
  </si>
  <si>
    <t>23</t>
  </si>
  <si>
    <t>3</t>
  </si>
  <si>
    <t>3,1</t>
  </si>
  <si>
    <t>5</t>
  </si>
  <si>
    <t>7</t>
  </si>
  <si>
    <t>9</t>
  </si>
  <si>
    <t>11</t>
  </si>
  <si>
    <t>30</t>
  </si>
  <si>
    <t>6</t>
  </si>
  <si>
    <t>12</t>
  </si>
  <si>
    <t>14</t>
  </si>
  <si>
    <t>10</t>
  </si>
  <si>
    <t>ул. Бассейная</t>
  </si>
  <si>
    <t>ул. Павла Орлова</t>
  </si>
  <si>
    <t>2,1</t>
  </si>
  <si>
    <t>ул. Дежневцев</t>
  </si>
  <si>
    <t>ул. Кочуринская</t>
  </si>
  <si>
    <t>пр. Новый</t>
  </si>
  <si>
    <t xml:space="preserve">ул. Павла Орлова </t>
  </si>
  <si>
    <t>ул. Вторая</t>
  </si>
  <si>
    <t>13,5</t>
  </si>
  <si>
    <t>14,2</t>
  </si>
  <si>
    <t>14,3</t>
  </si>
  <si>
    <t>14,6</t>
  </si>
  <si>
    <t>14,7</t>
  </si>
  <si>
    <t>29,2</t>
  </si>
  <si>
    <t>44</t>
  </si>
  <si>
    <t>46</t>
  </si>
  <si>
    <t>15</t>
  </si>
  <si>
    <t>пр. Северный</t>
  </si>
  <si>
    <t>14,4</t>
  </si>
  <si>
    <t>14,5</t>
  </si>
  <si>
    <t>26,1</t>
  </si>
  <si>
    <t>32,1</t>
  </si>
  <si>
    <t>ул.Дежневцев</t>
  </si>
  <si>
    <t>2</t>
  </si>
  <si>
    <t>4</t>
  </si>
  <si>
    <t>27</t>
  </si>
  <si>
    <t>29</t>
  </si>
  <si>
    <t>31</t>
  </si>
  <si>
    <t>42</t>
  </si>
  <si>
    <t>48</t>
  </si>
  <si>
    <t>8</t>
  </si>
  <si>
    <t>Лот № 3 Исакогорский и Цигломенский территориальный округ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</si>
</sst>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2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2" fontId="1" fillId="33" borderId="12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1" fontId="0" fillId="33" borderId="0" xfId="0" applyNumberFormat="1" applyFont="1" applyFill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 horizontal="center"/>
    </xf>
    <xf numFmtId="4" fontId="0" fillId="33" borderId="0" xfId="0" applyNumberFormat="1" applyFont="1" applyFill="1" applyAlignment="1">
      <alignment/>
    </xf>
    <xf numFmtId="4" fontId="0" fillId="33" borderId="0" xfId="0" applyNumberFormat="1" applyFont="1" applyFill="1" applyBorder="1" applyAlignment="1">
      <alignment/>
    </xf>
    <xf numFmtId="4" fontId="1" fillId="33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1" fillId="33" borderId="16" xfId="0" applyFont="1" applyFill="1" applyBorder="1" applyAlignment="1">
      <alignment horizontal="left" vertical="center"/>
    </xf>
    <xf numFmtId="2" fontId="1" fillId="33" borderId="17" xfId="0" applyNumberFormat="1" applyFont="1" applyFill="1" applyBorder="1" applyAlignment="1">
      <alignment horizontal="center"/>
    </xf>
    <xf numFmtId="2" fontId="1" fillId="33" borderId="18" xfId="0" applyNumberFormat="1" applyFont="1" applyFill="1" applyBorder="1" applyAlignment="1">
      <alignment horizontal="center"/>
    </xf>
    <xf numFmtId="172" fontId="1" fillId="33" borderId="19" xfId="0" applyNumberFormat="1" applyFont="1" applyFill="1" applyBorder="1" applyAlignment="1" applyProtection="1">
      <alignment horizontal="center" vertical="center" wrapText="1"/>
      <protection hidden="1"/>
    </xf>
    <xf numFmtId="172" fontId="1" fillId="33" borderId="19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 horizontal="left" vertical="center" wrapText="1"/>
    </xf>
    <xf numFmtId="17" fontId="1" fillId="33" borderId="21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27" xfId="0" applyFont="1" applyFill="1" applyBorder="1" applyAlignment="1">
      <alignment horizontal="left" vertical="center" wrapText="1"/>
    </xf>
    <xf numFmtId="0" fontId="1" fillId="33" borderId="28" xfId="0" applyFont="1" applyFill="1" applyBorder="1" applyAlignment="1">
      <alignment horizontal="left" vertical="center" wrapText="1"/>
    </xf>
    <xf numFmtId="0" fontId="1" fillId="33" borderId="29" xfId="0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11"/>
  <sheetViews>
    <sheetView tabSelected="1" zoomScale="82" zoomScaleNormal="82" zoomScaleSheetLayoutView="100" zoomScalePageLayoutView="34" workbookViewId="0" topLeftCell="A1">
      <selection activeCell="I4" sqref="I4:I5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8" width="15.75390625" style="1" customWidth="1"/>
    <col min="9" max="9" width="15.75390625" style="36" customWidth="1"/>
    <col min="10" max="54" width="15.75390625" style="1" customWidth="1"/>
    <col min="55" max="16384" width="9.125" style="1" customWidth="1"/>
  </cols>
  <sheetData>
    <row r="1" spans="2:9" s="5" customFormat="1" ht="27" customHeight="1">
      <c r="B1" s="6"/>
      <c r="C1" s="46" t="s">
        <v>23</v>
      </c>
      <c r="D1" s="46"/>
      <c r="E1" s="46"/>
      <c r="F1" s="46"/>
      <c r="I1" s="33"/>
    </row>
    <row r="2" spans="2:9" s="5" customFormat="1" ht="41.25" customHeight="1">
      <c r="B2" s="7"/>
      <c r="C2" s="46" t="s">
        <v>24</v>
      </c>
      <c r="D2" s="46"/>
      <c r="E2" s="46"/>
      <c r="F2" s="46"/>
      <c r="I2" s="33"/>
    </row>
    <row r="3" spans="1:9" s="8" customFormat="1" ht="63" customHeight="1">
      <c r="A3" s="47" t="s">
        <v>20</v>
      </c>
      <c r="B3" s="47"/>
      <c r="I3" s="34"/>
    </row>
    <row r="4" spans="1:54" s="5" customFormat="1" ht="18.75" customHeight="1">
      <c r="A4" s="50" t="s">
        <v>81</v>
      </c>
      <c r="B4" s="50"/>
      <c r="C4" s="62" t="s">
        <v>50</v>
      </c>
      <c r="D4" s="62" t="s">
        <v>51</v>
      </c>
      <c r="E4" s="62" t="s">
        <v>51</v>
      </c>
      <c r="F4" s="62" t="s">
        <v>50</v>
      </c>
      <c r="G4" s="62" t="s">
        <v>50</v>
      </c>
      <c r="H4" s="62" t="s">
        <v>53</v>
      </c>
      <c r="I4" s="62" t="s">
        <v>53</v>
      </c>
      <c r="J4" s="62" t="s">
        <v>53</v>
      </c>
      <c r="K4" s="62" t="s">
        <v>53</v>
      </c>
      <c r="L4" s="62" t="s">
        <v>53</v>
      </c>
      <c r="M4" s="62" t="s">
        <v>53</v>
      </c>
      <c r="N4" s="62" t="s">
        <v>53</v>
      </c>
      <c r="O4" s="62" t="s">
        <v>53</v>
      </c>
      <c r="P4" s="62" t="s">
        <v>53</v>
      </c>
      <c r="Q4" s="62" t="s">
        <v>53</v>
      </c>
      <c r="R4" s="62" t="s">
        <v>53</v>
      </c>
      <c r="S4" s="62" t="s">
        <v>54</v>
      </c>
      <c r="T4" s="62" t="s">
        <v>54</v>
      </c>
      <c r="U4" s="62" t="s">
        <v>54</v>
      </c>
      <c r="V4" s="62" t="s">
        <v>55</v>
      </c>
      <c r="W4" s="62" t="s">
        <v>55</v>
      </c>
      <c r="X4" s="62" t="s">
        <v>55</v>
      </c>
      <c r="Y4" s="62" t="s">
        <v>55</v>
      </c>
      <c r="Z4" s="62" t="s">
        <v>55</v>
      </c>
      <c r="AA4" s="62" t="s">
        <v>56</v>
      </c>
      <c r="AB4" s="62" t="s">
        <v>57</v>
      </c>
      <c r="AC4" s="62" t="s">
        <v>57</v>
      </c>
      <c r="AD4" s="62" t="s">
        <v>54</v>
      </c>
      <c r="AE4" s="62" t="s">
        <v>54</v>
      </c>
      <c r="AF4" s="62" t="s">
        <v>55</v>
      </c>
      <c r="AG4" s="62" t="s">
        <v>55</v>
      </c>
      <c r="AH4" s="62" t="s">
        <v>53</v>
      </c>
      <c r="AI4" s="62" t="s">
        <v>53</v>
      </c>
      <c r="AJ4" s="62" t="s">
        <v>53</v>
      </c>
      <c r="AK4" s="62" t="s">
        <v>53</v>
      </c>
      <c r="AL4" s="62" t="s">
        <v>55</v>
      </c>
      <c r="AM4" s="62" t="s">
        <v>67</v>
      </c>
      <c r="AN4" s="62" t="s">
        <v>67</v>
      </c>
      <c r="AO4" s="62" t="s">
        <v>67</v>
      </c>
      <c r="AP4" s="62" t="s">
        <v>67</v>
      </c>
      <c r="AQ4" s="62" t="s">
        <v>72</v>
      </c>
      <c r="AR4" s="62" t="s">
        <v>72</v>
      </c>
      <c r="AS4" s="62" t="s">
        <v>72</v>
      </c>
      <c r="AT4" s="62" t="s">
        <v>72</v>
      </c>
      <c r="AU4" s="62" t="s">
        <v>54</v>
      </c>
      <c r="AV4" s="62" t="s">
        <v>54</v>
      </c>
      <c r="AW4" s="62" t="s">
        <v>54</v>
      </c>
      <c r="AX4" s="62" t="s">
        <v>54</v>
      </c>
      <c r="AY4" s="62" t="s">
        <v>54</v>
      </c>
      <c r="AZ4" s="62" t="s">
        <v>51</v>
      </c>
      <c r="BA4" s="62" t="s">
        <v>51</v>
      </c>
      <c r="BB4" s="62" t="s">
        <v>51</v>
      </c>
    </row>
    <row r="5" spans="1:54" s="9" customFormat="1" ht="39" customHeight="1">
      <c r="A5" s="48" t="s">
        <v>7</v>
      </c>
      <c r="B5" s="49" t="s">
        <v>8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</row>
    <row r="6" spans="1:54" s="9" customFormat="1" ht="27" customHeight="1">
      <c r="A6" s="48"/>
      <c r="B6" s="49"/>
      <c r="C6" s="44" t="s">
        <v>39</v>
      </c>
      <c r="D6" s="44" t="s">
        <v>52</v>
      </c>
      <c r="E6" s="44" t="s">
        <v>41</v>
      </c>
      <c r="F6" s="44" t="s">
        <v>41</v>
      </c>
      <c r="G6" s="44" t="s">
        <v>42</v>
      </c>
      <c r="H6" s="44" t="s">
        <v>58</v>
      </c>
      <c r="I6" s="44" t="s">
        <v>59</v>
      </c>
      <c r="J6" s="44" t="s">
        <v>60</v>
      </c>
      <c r="K6" s="44" t="s">
        <v>61</v>
      </c>
      <c r="L6" s="44" t="s">
        <v>62</v>
      </c>
      <c r="M6" s="44" t="s">
        <v>22</v>
      </c>
      <c r="N6" s="44" t="s">
        <v>28</v>
      </c>
      <c r="O6" s="44" t="s">
        <v>36</v>
      </c>
      <c r="P6" s="44" t="s">
        <v>29</v>
      </c>
      <c r="Q6" s="44" t="s">
        <v>34</v>
      </c>
      <c r="R6" s="44" t="s">
        <v>63</v>
      </c>
      <c r="S6" s="44" t="s">
        <v>45</v>
      </c>
      <c r="T6" s="44" t="s">
        <v>64</v>
      </c>
      <c r="U6" s="44" t="s">
        <v>65</v>
      </c>
      <c r="V6" s="44" t="s">
        <v>44</v>
      </c>
      <c r="W6" s="44" t="s">
        <v>26</v>
      </c>
      <c r="X6" s="44" t="s">
        <v>66</v>
      </c>
      <c r="Y6" s="44" t="s">
        <v>37</v>
      </c>
      <c r="Z6" s="44" t="s">
        <v>31</v>
      </c>
      <c r="AA6" s="44" t="s">
        <v>49</v>
      </c>
      <c r="AB6" s="44" t="s">
        <v>39</v>
      </c>
      <c r="AC6" s="44" t="s">
        <v>40</v>
      </c>
      <c r="AD6" s="44" t="s">
        <v>38</v>
      </c>
      <c r="AE6" s="44" t="s">
        <v>31</v>
      </c>
      <c r="AF6" s="44" t="s">
        <v>42</v>
      </c>
      <c r="AG6" s="44" t="s">
        <v>43</v>
      </c>
      <c r="AH6" s="44" t="s">
        <v>46</v>
      </c>
      <c r="AI6" s="44" t="s">
        <v>42</v>
      </c>
      <c r="AJ6" s="44" t="s">
        <v>68</v>
      </c>
      <c r="AK6" s="44" t="s">
        <v>69</v>
      </c>
      <c r="AL6" s="44" t="s">
        <v>28</v>
      </c>
      <c r="AM6" s="44" t="s">
        <v>47</v>
      </c>
      <c r="AN6" s="44" t="s">
        <v>34</v>
      </c>
      <c r="AO6" s="44" t="s">
        <v>70</v>
      </c>
      <c r="AP6" s="44" t="s">
        <v>71</v>
      </c>
      <c r="AQ6" s="44" t="s">
        <v>73</v>
      </c>
      <c r="AR6" s="44" t="s">
        <v>39</v>
      </c>
      <c r="AS6" s="44" t="s">
        <v>74</v>
      </c>
      <c r="AT6" s="44" t="s">
        <v>43</v>
      </c>
      <c r="AU6" s="44" t="s">
        <v>75</v>
      </c>
      <c r="AV6" s="44" t="s">
        <v>76</v>
      </c>
      <c r="AW6" s="44" t="s">
        <v>77</v>
      </c>
      <c r="AX6" s="44" t="s">
        <v>78</v>
      </c>
      <c r="AY6" s="44" t="s">
        <v>79</v>
      </c>
      <c r="AZ6" s="44" t="s">
        <v>74</v>
      </c>
      <c r="BA6" s="44" t="s">
        <v>46</v>
      </c>
      <c r="BB6" s="44" t="s">
        <v>42</v>
      </c>
    </row>
    <row r="7" spans="1:54" s="5" customFormat="1" ht="18.75" customHeight="1">
      <c r="A7" s="10"/>
      <c r="B7" s="10" t="s">
        <v>9</v>
      </c>
      <c r="C7" s="28">
        <v>617.6</v>
      </c>
      <c r="D7" s="28">
        <v>855.4</v>
      </c>
      <c r="E7" s="28">
        <v>634.9</v>
      </c>
      <c r="F7" s="28">
        <v>706</v>
      </c>
      <c r="G7" s="28">
        <v>709</v>
      </c>
      <c r="H7" s="28">
        <v>668.8</v>
      </c>
      <c r="I7" s="28">
        <v>572.6</v>
      </c>
      <c r="J7" s="28">
        <v>502.3</v>
      </c>
      <c r="K7" s="28">
        <v>161.4</v>
      </c>
      <c r="L7" s="28">
        <v>690.3</v>
      </c>
      <c r="M7" s="28">
        <v>285.7</v>
      </c>
      <c r="N7" s="28">
        <v>288.3</v>
      </c>
      <c r="O7" s="28">
        <v>291.8</v>
      </c>
      <c r="P7" s="28">
        <v>293.6</v>
      </c>
      <c r="Q7" s="28">
        <v>289.5</v>
      </c>
      <c r="R7" s="28">
        <v>161.6</v>
      </c>
      <c r="S7" s="28">
        <v>471.6</v>
      </c>
      <c r="T7" s="28">
        <v>584.7</v>
      </c>
      <c r="U7" s="28">
        <v>577.6</v>
      </c>
      <c r="V7" s="28">
        <v>522</v>
      </c>
      <c r="W7" s="28">
        <v>522.5</v>
      </c>
      <c r="X7" s="28">
        <v>517</v>
      </c>
      <c r="Y7" s="28">
        <v>528.9</v>
      </c>
      <c r="Z7" s="28">
        <v>523.4</v>
      </c>
      <c r="AA7" s="28">
        <v>520.9</v>
      </c>
      <c r="AB7" s="28">
        <v>517.8</v>
      </c>
      <c r="AC7" s="28">
        <v>512.7</v>
      </c>
      <c r="AD7" s="28">
        <v>534.1</v>
      </c>
      <c r="AE7" s="28">
        <v>534.7</v>
      </c>
      <c r="AF7" s="28">
        <v>461</v>
      </c>
      <c r="AG7" s="28">
        <v>468.4</v>
      </c>
      <c r="AH7" s="28">
        <v>709</v>
      </c>
      <c r="AI7" s="28">
        <v>403.6</v>
      </c>
      <c r="AJ7" s="28">
        <v>724.6</v>
      </c>
      <c r="AK7" s="28">
        <v>397.1</v>
      </c>
      <c r="AL7" s="28">
        <v>525.4</v>
      </c>
      <c r="AM7" s="28">
        <v>75.1</v>
      </c>
      <c r="AN7" s="28">
        <v>738.6</v>
      </c>
      <c r="AO7" s="28">
        <v>512.1</v>
      </c>
      <c r="AP7" s="28">
        <v>394.6</v>
      </c>
      <c r="AQ7" s="28">
        <v>696.7</v>
      </c>
      <c r="AR7" s="28">
        <v>550.8</v>
      </c>
      <c r="AS7" s="28">
        <v>556.6</v>
      </c>
      <c r="AT7" s="28">
        <v>410</v>
      </c>
      <c r="AU7" s="28">
        <v>508.2</v>
      </c>
      <c r="AV7" s="28">
        <v>702.9</v>
      </c>
      <c r="AW7" s="28">
        <v>711</v>
      </c>
      <c r="AX7" s="28">
        <v>597.3</v>
      </c>
      <c r="AY7" s="28">
        <v>584.7</v>
      </c>
      <c r="AZ7" s="28">
        <v>450</v>
      </c>
      <c r="BA7" s="28">
        <v>450.6</v>
      </c>
      <c r="BB7" s="28">
        <v>701.1</v>
      </c>
    </row>
    <row r="8" spans="1:54" s="5" customFormat="1" ht="18.75" customHeight="1" thickBot="1">
      <c r="A8" s="10"/>
      <c r="B8" s="10" t="s">
        <v>10</v>
      </c>
      <c r="C8" s="28">
        <v>617.6</v>
      </c>
      <c r="D8" s="28">
        <v>855.4</v>
      </c>
      <c r="E8" s="28">
        <v>634.9</v>
      </c>
      <c r="F8" s="28">
        <v>706</v>
      </c>
      <c r="G8" s="28">
        <v>709</v>
      </c>
      <c r="H8" s="28">
        <v>668.8</v>
      </c>
      <c r="I8" s="28">
        <v>572.6</v>
      </c>
      <c r="J8" s="28">
        <v>502.3</v>
      </c>
      <c r="K8" s="28">
        <v>161.4</v>
      </c>
      <c r="L8" s="28">
        <v>690.3</v>
      </c>
      <c r="M8" s="28">
        <v>285.7</v>
      </c>
      <c r="N8" s="28">
        <v>288.3</v>
      </c>
      <c r="O8" s="28">
        <v>291.8</v>
      </c>
      <c r="P8" s="28">
        <v>293.6</v>
      </c>
      <c r="Q8" s="28">
        <v>289.5</v>
      </c>
      <c r="R8" s="28">
        <v>161.6</v>
      </c>
      <c r="S8" s="28">
        <v>471.6</v>
      </c>
      <c r="T8" s="28">
        <v>584.7</v>
      </c>
      <c r="U8" s="28">
        <v>577.6</v>
      </c>
      <c r="V8" s="28">
        <v>522</v>
      </c>
      <c r="W8" s="28">
        <v>522.5</v>
      </c>
      <c r="X8" s="28">
        <v>517</v>
      </c>
      <c r="Y8" s="28">
        <v>528.9</v>
      </c>
      <c r="Z8" s="28">
        <v>523.4</v>
      </c>
      <c r="AA8" s="28">
        <v>520.9</v>
      </c>
      <c r="AB8" s="28">
        <v>517.8</v>
      </c>
      <c r="AC8" s="28">
        <v>512.7</v>
      </c>
      <c r="AD8" s="28">
        <v>534.1</v>
      </c>
      <c r="AE8" s="28">
        <v>534.7</v>
      </c>
      <c r="AF8" s="28">
        <v>461</v>
      </c>
      <c r="AG8" s="28">
        <v>468.4</v>
      </c>
      <c r="AH8" s="28">
        <v>709</v>
      </c>
      <c r="AI8" s="28">
        <v>403.6</v>
      </c>
      <c r="AJ8" s="28">
        <v>724.6</v>
      </c>
      <c r="AK8" s="28">
        <v>397.1</v>
      </c>
      <c r="AL8" s="28">
        <v>525.4</v>
      </c>
      <c r="AM8" s="28">
        <v>75.1</v>
      </c>
      <c r="AN8" s="28">
        <v>738.6</v>
      </c>
      <c r="AO8" s="28">
        <v>512.1</v>
      </c>
      <c r="AP8" s="28">
        <v>394.6</v>
      </c>
      <c r="AQ8" s="28">
        <v>696.7</v>
      </c>
      <c r="AR8" s="28">
        <v>550.8</v>
      </c>
      <c r="AS8" s="28">
        <v>556.6</v>
      </c>
      <c r="AT8" s="28">
        <v>410</v>
      </c>
      <c r="AU8" s="28">
        <v>508.2</v>
      </c>
      <c r="AV8" s="28">
        <v>702.9</v>
      </c>
      <c r="AW8" s="28">
        <v>711</v>
      </c>
      <c r="AX8" s="28">
        <v>597.3</v>
      </c>
      <c r="AY8" s="28">
        <v>584.7</v>
      </c>
      <c r="AZ8" s="28">
        <v>450</v>
      </c>
      <c r="BA8" s="28">
        <v>450.6</v>
      </c>
      <c r="BB8" s="28">
        <v>701.1</v>
      </c>
    </row>
    <row r="9" spans="1:54" s="5" customFormat="1" ht="18.75" customHeight="1">
      <c r="A9" s="59" t="s">
        <v>6</v>
      </c>
      <c r="B9" s="37" t="s">
        <v>3</v>
      </c>
      <c r="C9" s="38">
        <f>C8*45%/100</f>
        <v>2.7792000000000003</v>
      </c>
      <c r="D9" s="38">
        <f>D8*45%/100</f>
        <v>3.8493</v>
      </c>
      <c r="E9" s="38">
        <f>E8*45%/100</f>
        <v>2.8570499999999996</v>
      </c>
      <c r="F9" s="38">
        <f>F8*45%/100</f>
        <v>3.177</v>
      </c>
      <c r="G9" s="38">
        <f>G8*45%/100</f>
        <v>3.1905</v>
      </c>
      <c r="H9" s="38">
        <f aca="true" t="shared" si="0" ref="H9:AJ9">H8*45%/100</f>
        <v>3.0096</v>
      </c>
      <c r="I9" s="38">
        <f t="shared" si="0"/>
        <v>2.5767</v>
      </c>
      <c r="J9" s="38">
        <f t="shared" si="0"/>
        <v>2.26035</v>
      </c>
      <c r="K9" s="38">
        <f t="shared" si="0"/>
        <v>0.7263000000000001</v>
      </c>
      <c r="L9" s="38">
        <f t="shared" si="0"/>
        <v>3.10635</v>
      </c>
      <c r="M9" s="38">
        <f t="shared" si="0"/>
        <v>1.28565</v>
      </c>
      <c r="N9" s="38">
        <f t="shared" si="0"/>
        <v>1.2973500000000002</v>
      </c>
      <c r="O9" s="38">
        <f t="shared" si="0"/>
        <v>1.3131</v>
      </c>
      <c r="P9" s="38">
        <f t="shared" si="0"/>
        <v>1.3212000000000002</v>
      </c>
      <c r="Q9" s="38">
        <f t="shared" si="0"/>
        <v>1.30275</v>
      </c>
      <c r="R9" s="38">
        <f t="shared" si="0"/>
        <v>0.7272</v>
      </c>
      <c r="S9" s="38">
        <f t="shared" si="0"/>
        <v>2.1222000000000003</v>
      </c>
      <c r="T9" s="38">
        <f t="shared" si="0"/>
        <v>2.63115</v>
      </c>
      <c r="U9" s="38">
        <f t="shared" si="0"/>
        <v>2.5992</v>
      </c>
      <c r="V9" s="38">
        <f t="shared" si="0"/>
        <v>2.349</v>
      </c>
      <c r="W9" s="38">
        <f t="shared" si="0"/>
        <v>2.35125</v>
      </c>
      <c r="X9" s="38">
        <f t="shared" si="0"/>
        <v>2.3265000000000002</v>
      </c>
      <c r="Y9" s="38">
        <f t="shared" si="0"/>
        <v>2.3800499999999998</v>
      </c>
      <c r="Z9" s="38">
        <f t="shared" si="0"/>
        <v>2.3553</v>
      </c>
      <c r="AA9" s="38">
        <f t="shared" si="0"/>
        <v>2.34405</v>
      </c>
      <c r="AB9" s="38">
        <f t="shared" si="0"/>
        <v>2.3301</v>
      </c>
      <c r="AC9" s="38">
        <f t="shared" si="0"/>
        <v>2.3071500000000005</v>
      </c>
      <c r="AD9" s="38">
        <f t="shared" si="0"/>
        <v>2.4034500000000003</v>
      </c>
      <c r="AE9" s="38">
        <f t="shared" si="0"/>
        <v>2.4061500000000002</v>
      </c>
      <c r="AF9" s="38">
        <f t="shared" si="0"/>
        <v>2.0745</v>
      </c>
      <c r="AG9" s="38">
        <f t="shared" si="0"/>
        <v>2.1078</v>
      </c>
      <c r="AH9" s="38">
        <f t="shared" si="0"/>
        <v>3.1905</v>
      </c>
      <c r="AI9" s="38">
        <f t="shared" si="0"/>
        <v>1.8162</v>
      </c>
      <c r="AJ9" s="39">
        <f t="shared" si="0"/>
        <v>3.2607</v>
      </c>
      <c r="AK9" s="39">
        <f aca="true" t="shared" si="1" ref="AK9:AR9">AK8*45%/100</f>
        <v>1.7869500000000003</v>
      </c>
      <c r="AL9" s="39">
        <f t="shared" si="1"/>
        <v>2.3643</v>
      </c>
      <c r="AM9" s="39">
        <f t="shared" si="1"/>
        <v>0.33795000000000003</v>
      </c>
      <c r="AN9" s="39">
        <f t="shared" si="1"/>
        <v>3.3237</v>
      </c>
      <c r="AO9" s="39">
        <f t="shared" si="1"/>
        <v>2.30445</v>
      </c>
      <c r="AP9" s="39">
        <f t="shared" si="1"/>
        <v>1.7757000000000003</v>
      </c>
      <c r="AQ9" s="39">
        <f t="shared" si="1"/>
        <v>3.1351500000000003</v>
      </c>
      <c r="AR9" s="39">
        <f t="shared" si="1"/>
        <v>2.4785999999999997</v>
      </c>
      <c r="AS9" s="39">
        <f aca="true" t="shared" si="2" ref="AS9:BB9">AS8*45%/100</f>
        <v>2.5047</v>
      </c>
      <c r="AT9" s="39">
        <f t="shared" si="2"/>
        <v>1.845</v>
      </c>
      <c r="AU9" s="39">
        <f t="shared" si="2"/>
        <v>2.2869</v>
      </c>
      <c r="AV9" s="39">
        <f t="shared" si="2"/>
        <v>3.16305</v>
      </c>
      <c r="AW9" s="39">
        <f t="shared" si="2"/>
        <v>3.1995</v>
      </c>
      <c r="AX9" s="39">
        <f t="shared" si="2"/>
        <v>2.6878499999999996</v>
      </c>
      <c r="AY9" s="39">
        <f t="shared" si="2"/>
        <v>2.63115</v>
      </c>
      <c r="AZ9" s="39">
        <f t="shared" si="2"/>
        <v>2.025</v>
      </c>
      <c r="BA9" s="39">
        <f t="shared" si="2"/>
        <v>2.0277000000000003</v>
      </c>
      <c r="BB9" s="39">
        <f t="shared" si="2"/>
        <v>3.15495</v>
      </c>
    </row>
    <row r="10" spans="1:54" s="8" customFormat="1" ht="18.75" customHeight="1">
      <c r="A10" s="60"/>
      <c r="B10" s="17" t="s">
        <v>13</v>
      </c>
      <c r="C10" s="11">
        <f>1007.68*C9</f>
        <v>2800.544256</v>
      </c>
      <c r="D10" s="11">
        <f>1007.68*D9</f>
        <v>3878.862624</v>
      </c>
      <c r="E10" s="11">
        <f>1007.68*E9</f>
        <v>2878.9921439999994</v>
      </c>
      <c r="F10" s="11">
        <f>1007.68*F9</f>
        <v>3201.39936</v>
      </c>
      <c r="G10" s="11">
        <f>1007.68*G9</f>
        <v>3215.00304</v>
      </c>
      <c r="H10" s="11">
        <f aca="true" t="shared" si="3" ref="H10:AJ10">1007.68*H9</f>
        <v>3032.7137279999997</v>
      </c>
      <c r="I10" s="11">
        <f t="shared" si="3"/>
        <v>2596.489056</v>
      </c>
      <c r="J10" s="11">
        <f t="shared" si="3"/>
        <v>2277.709488</v>
      </c>
      <c r="K10" s="11">
        <f t="shared" si="3"/>
        <v>731.877984</v>
      </c>
      <c r="L10" s="11">
        <f t="shared" si="3"/>
        <v>3130.206768</v>
      </c>
      <c r="M10" s="11">
        <f t="shared" si="3"/>
        <v>1295.523792</v>
      </c>
      <c r="N10" s="11">
        <f t="shared" si="3"/>
        <v>1307.313648</v>
      </c>
      <c r="O10" s="11">
        <f t="shared" si="3"/>
        <v>1323.1846079999998</v>
      </c>
      <c r="P10" s="11">
        <f t="shared" si="3"/>
        <v>1331.346816</v>
      </c>
      <c r="Q10" s="11">
        <f t="shared" si="3"/>
        <v>1312.75512</v>
      </c>
      <c r="R10" s="11">
        <f t="shared" si="3"/>
        <v>732.7848959999999</v>
      </c>
      <c r="S10" s="11">
        <f t="shared" si="3"/>
        <v>2138.498496</v>
      </c>
      <c r="T10" s="11">
        <f t="shared" si="3"/>
        <v>2651.357232</v>
      </c>
      <c r="U10" s="11">
        <f t="shared" si="3"/>
        <v>2619.161856</v>
      </c>
      <c r="V10" s="11">
        <f t="shared" si="3"/>
        <v>2367.04032</v>
      </c>
      <c r="W10" s="11">
        <f t="shared" si="3"/>
        <v>2369.3075999999996</v>
      </c>
      <c r="X10" s="11">
        <f t="shared" si="3"/>
        <v>2344.3675200000002</v>
      </c>
      <c r="Y10" s="11">
        <f t="shared" si="3"/>
        <v>2398.328784</v>
      </c>
      <c r="Z10" s="11">
        <f t="shared" si="3"/>
        <v>2373.388704</v>
      </c>
      <c r="AA10" s="11">
        <f t="shared" si="3"/>
        <v>2362.0523040000003</v>
      </c>
      <c r="AB10" s="11">
        <f t="shared" si="3"/>
        <v>2347.995168</v>
      </c>
      <c r="AC10" s="11">
        <f t="shared" si="3"/>
        <v>2324.8689120000004</v>
      </c>
      <c r="AD10" s="11">
        <f t="shared" si="3"/>
        <v>2421.908496</v>
      </c>
      <c r="AE10" s="11">
        <f t="shared" si="3"/>
        <v>2424.6292320000002</v>
      </c>
      <c r="AF10" s="11">
        <f t="shared" si="3"/>
        <v>2090.43216</v>
      </c>
      <c r="AG10" s="11">
        <f t="shared" si="3"/>
        <v>2123.987904</v>
      </c>
      <c r="AH10" s="11">
        <f t="shared" si="3"/>
        <v>3215.00304</v>
      </c>
      <c r="AI10" s="11">
        <f t="shared" si="3"/>
        <v>1830.148416</v>
      </c>
      <c r="AJ10" s="40">
        <f t="shared" si="3"/>
        <v>3285.7421759999997</v>
      </c>
      <c r="AK10" s="40">
        <f aca="true" t="shared" si="4" ref="AK10:AR10">1007.68*AK9</f>
        <v>1800.673776</v>
      </c>
      <c r="AL10" s="40">
        <f t="shared" si="4"/>
        <v>2382.457824</v>
      </c>
      <c r="AM10" s="40">
        <f t="shared" si="4"/>
        <v>340.545456</v>
      </c>
      <c r="AN10" s="40">
        <f t="shared" si="4"/>
        <v>3349.226016</v>
      </c>
      <c r="AO10" s="40">
        <f t="shared" si="4"/>
        <v>2322.148176</v>
      </c>
      <c r="AP10" s="40">
        <f t="shared" si="4"/>
        <v>1789.3373760000002</v>
      </c>
      <c r="AQ10" s="40">
        <f t="shared" si="4"/>
        <v>3159.227952</v>
      </c>
      <c r="AR10" s="40">
        <f t="shared" si="4"/>
        <v>2497.6356479999995</v>
      </c>
      <c r="AS10" s="40">
        <f aca="true" t="shared" si="5" ref="AS10:BB10">1007.68*AS9</f>
        <v>2523.936096</v>
      </c>
      <c r="AT10" s="40">
        <f t="shared" si="5"/>
        <v>1859.1696</v>
      </c>
      <c r="AU10" s="40">
        <f t="shared" si="5"/>
        <v>2304.463392</v>
      </c>
      <c r="AV10" s="40">
        <f t="shared" si="5"/>
        <v>3187.342224</v>
      </c>
      <c r="AW10" s="40">
        <f t="shared" si="5"/>
        <v>3224.0721599999997</v>
      </c>
      <c r="AX10" s="40">
        <f t="shared" si="5"/>
        <v>2708.4926879999994</v>
      </c>
      <c r="AY10" s="40">
        <f t="shared" si="5"/>
        <v>2651.357232</v>
      </c>
      <c r="AZ10" s="40">
        <f t="shared" si="5"/>
        <v>2040.552</v>
      </c>
      <c r="BA10" s="40">
        <f t="shared" si="5"/>
        <v>2043.2727360000001</v>
      </c>
      <c r="BB10" s="40">
        <f t="shared" si="5"/>
        <v>3179.180016</v>
      </c>
    </row>
    <row r="11" spans="1:54" s="5" customFormat="1" ht="18.75" customHeight="1">
      <c r="A11" s="60"/>
      <c r="B11" s="17" t="s">
        <v>2</v>
      </c>
      <c r="C11" s="3">
        <f>C10/C7/12</f>
        <v>0.37788</v>
      </c>
      <c r="D11" s="3">
        <f>D10/D7/12</f>
        <v>0.37788</v>
      </c>
      <c r="E11" s="3">
        <f>E10/E7/12</f>
        <v>0.37787999999999994</v>
      </c>
      <c r="F11" s="3">
        <f>F10/F7/12</f>
        <v>0.37788</v>
      </c>
      <c r="G11" s="3">
        <f>G10/G7/12</f>
        <v>0.37788</v>
      </c>
      <c r="H11" s="3">
        <f aca="true" t="shared" si="6" ref="H11:AJ11">H10/H7/12</f>
        <v>0.37788</v>
      </c>
      <c r="I11" s="3">
        <f t="shared" si="6"/>
        <v>0.37788</v>
      </c>
      <c r="J11" s="3">
        <f t="shared" si="6"/>
        <v>0.37788</v>
      </c>
      <c r="K11" s="3">
        <f t="shared" si="6"/>
        <v>0.37788</v>
      </c>
      <c r="L11" s="3">
        <f t="shared" si="6"/>
        <v>0.37788</v>
      </c>
      <c r="M11" s="3">
        <f t="shared" si="6"/>
        <v>0.37788</v>
      </c>
      <c r="N11" s="3">
        <f t="shared" si="6"/>
        <v>0.37788</v>
      </c>
      <c r="O11" s="3">
        <f t="shared" si="6"/>
        <v>0.37787999999999994</v>
      </c>
      <c r="P11" s="3">
        <f t="shared" si="6"/>
        <v>0.37788</v>
      </c>
      <c r="Q11" s="3">
        <f t="shared" si="6"/>
        <v>0.37788</v>
      </c>
      <c r="R11" s="3">
        <f t="shared" si="6"/>
        <v>0.37787999999999994</v>
      </c>
      <c r="S11" s="3">
        <f t="shared" si="6"/>
        <v>0.37788</v>
      </c>
      <c r="T11" s="3">
        <f t="shared" si="6"/>
        <v>0.37787999999999994</v>
      </c>
      <c r="U11" s="3">
        <f t="shared" si="6"/>
        <v>0.37788</v>
      </c>
      <c r="V11" s="3">
        <f t="shared" si="6"/>
        <v>0.37788</v>
      </c>
      <c r="W11" s="3">
        <f t="shared" si="6"/>
        <v>0.37787999999999994</v>
      </c>
      <c r="X11" s="3">
        <f t="shared" si="6"/>
        <v>0.37788000000000005</v>
      </c>
      <c r="Y11" s="3">
        <f t="shared" si="6"/>
        <v>0.37788</v>
      </c>
      <c r="Z11" s="3">
        <f t="shared" si="6"/>
        <v>0.37788</v>
      </c>
      <c r="AA11" s="3">
        <f t="shared" si="6"/>
        <v>0.37788000000000005</v>
      </c>
      <c r="AB11" s="3">
        <f t="shared" si="6"/>
        <v>0.37788</v>
      </c>
      <c r="AC11" s="3">
        <f t="shared" si="6"/>
        <v>0.37788</v>
      </c>
      <c r="AD11" s="3">
        <f t="shared" si="6"/>
        <v>0.37788</v>
      </c>
      <c r="AE11" s="3">
        <f t="shared" si="6"/>
        <v>0.37788</v>
      </c>
      <c r="AF11" s="3">
        <f t="shared" si="6"/>
        <v>0.37788</v>
      </c>
      <c r="AG11" s="3">
        <f t="shared" si="6"/>
        <v>0.37788000000000005</v>
      </c>
      <c r="AH11" s="3">
        <f t="shared" si="6"/>
        <v>0.37788</v>
      </c>
      <c r="AI11" s="3">
        <f t="shared" si="6"/>
        <v>0.37788</v>
      </c>
      <c r="AJ11" s="41">
        <f t="shared" si="6"/>
        <v>0.37788</v>
      </c>
      <c r="AK11" s="41">
        <f aca="true" t="shared" si="7" ref="AK11:AR11">AK10/AK7/12</f>
        <v>0.37788</v>
      </c>
      <c r="AL11" s="41">
        <f t="shared" si="7"/>
        <v>0.37788</v>
      </c>
      <c r="AM11" s="41">
        <f t="shared" si="7"/>
        <v>0.37788</v>
      </c>
      <c r="AN11" s="41">
        <f t="shared" si="7"/>
        <v>0.37788</v>
      </c>
      <c r="AO11" s="41">
        <f t="shared" si="7"/>
        <v>0.37788</v>
      </c>
      <c r="AP11" s="41">
        <f t="shared" si="7"/>
        <v>0.37788</v>
      </c>
      <c r="AQ11" s="41">
        <f t="shared" si="7"/>
        <v>0.37788</v>
      </c>
      <c r="AR11" s="41">
        <f t="shared" si="7"/>
        <v>0.37787999999999994</v>
      </c>
      <c r="AS11" s="41">
        <f aca="true" t="shared" si="8" ref="AS11:BB11">AS10/AS7/12</f>
        <v>0.37788</v>
      </c>
      <c r="AT11" s="41">
        <f t="shared" si="8"/>
        <v>0.37788</v>
      </c>
      <c r="AU11" s="41">
        <f t="shared" si="8"/>
        <v>0.37788</v>
      </c>
      <c r="AV11" s="41">
        <f t="shared" si="8"/>
        <v>0.37788</v>
      </c>
      <c r="AW11" s="41">
        <f t="shared" si="8"/>
        <v>0.37788</v>
      </c>
      <c r="AX11" s="41">
        <f t="shared" si="8"/>
        <v>0.37787999999999994</v>
      </c>
      <c r="AY11" s="41">
        <f t="shared" si="8"/>
        <v>0.37787999999999994</v>
      </c>
      <c r="AZ11" s="41">
        <f t="shared" si="8"/>
        <v>0.37788</v>
      </c>
      <c r="BA11" s="41">
        <f t="shared" si="8"/>
        <v>0.37788</v>
      </c>
      <c r="BB11" s="41">
        <f t="shared" si="8"/>
        <v>0.37788</v>
      </c>
    </row>
    <row r="12" spans="1:54" s="5" customFormat="1" ht="18.75" customHeight="1" thickBot="1">
      <c r="A12" s="61"/>
      <c r="B12" s="42" t="s">
        <v>0</v>
      </c>
      <c r="C12" s="43" t="s">
        <v>14</v>
      </c>
      <c r="D12" s="43" t="s">
        <v>14</v>
      </c>
      <c r="E12" s="43" t="s">
        <v>14</v>
      </c>
      <c r="F12" s="43" t="s">
        <v>14</v>
      </c>
      <c r="G12" s="43" t="s">
        <v>14</v>
      </c>
      <c r="H12" s="43" t="s">
        <v>14</v>
      </c>
      <c r="I12" s="43" t="s">
        <v>14</v>
      </c>
      <c r="J12" s="43" t="s">
        <v>14</v>
      </c>
      <c r="K12" s="43" t="s">
        <v>14</v>
      </c>
      <c r="L12" s="43" t="s">
        <v>14</v>
      </c>
      <c r="M12" s="43" t="s">
        <v>14</v>
      </c>
      <c r="N12" s="43" t="s">
        <v>14</v>
      </c>
      <c r="O12" s="43" t="s">
        <v>14</v>
      </c>
      <c r="P12" s="43" t="s">
        <v>14</v>
      </c>
      <c r="Q12" s="43" t="s">
        <v>14</v>
      </c>
      <c r="R12" s="43" t="s">
        <v>14</v>
      </c>
      <c r="S12" s="43" t="s">
        <v>14</v>
      </c>
      <c r="T12" s="43" t="s">
        <v>14</v>
      </c>
      <c r="U12" s="43" t="s">
        <v>14</v>
      </c>
      <c r="V12" s="43" t="s">
        <v>14</v>
      </c>
      <c r="W12" s="43" t="s">
        <v>14</v>
      </c>
      <c r="X12" s="43" t="s">
        <v>14</v>
      </c>
      <c r="Y12" s="43" t="s">
        <v>14</v>
      </c>
      <c r="Z12" s="43" t="s">
        <v>14</v>
      </c>
      <c r="AA12" s="43" t="s">
        <v>14</v>
      </c>
      <c r="AB12" s="43" t="s">
        <v>14</v>
      </c>
      <c r="AC12" s="43" t="s">
        <v>14</v>
      </c>
      <c r="AD12" s="43" t="s">
        <v>14</v>
      </c>
      <c r="AE12" s="43" t="s">
        <v>14</v>
      </c>
      <c r="AF12" s="43" t="s">
        <v>14</v>
      </c>
      <c r="AG12" s="43" t="s">
        <v>14</v>
      </c>
      <c r="AH12" s="43" t="s">
        <v>14</v>
      </c>
      <c r="AI12" s="43" t="s">
        <v>14</v>
      </c>
      <c r="AJ12" s="43" t="s">
        <v>14</v>
      </c>
      <c r="AK12" s="43" t="s">
        <v>14</v>
      </c>
      <c r="AL12" s="43" t="s">
        <v>14</v>
      </c>
      <c r="AM12" s="43" t="s">
        <v>14</v>
      </c>
      <c r="AN12" s="43" t="s">
        <v>14</v>
      </c>
      <c r="AO12" s="43" t="s">
        <v>14</v>
      </c>
      <c r="AP12" s="43" t="s">
        <v>14</v>
      </c>
      <c r="AQ12" s="43" t="s">
        <v>14</v>
      </c>
      <c r="AR12" s="43" t="s">
        <v>14</v>
      </c>
      <c r="AS12" s="43" t="s">
        <v>14</v>
      </c>
      <c r="AT12" s="43" t="s">
        <v>14</v>
      </c>
      <c r="AU12" s="43" t="s">
        <v>14</v>
      </c>
      <c r="AV12" s="43" t="s">
        <v>14</v>
      </c>
      <c r="AW12" s="43" t="s">
        <v>14</v>
      </c>
      <c r="AX12" s="43" t="s">
        <v>14</v>
      </c>
      <c r="AY12" s="43" t="s">
        <v>14</v>
      </c>
      <c r="AZ12" s="43" t="s">
        <v>14</v>
      </c>
      <c r="BA12" s="43" t="s">
        <v>14</v>
      </c>
      <c r="BB12" s="43" t="s">
        <v>14</v>
      </c>
    </row>
    <row r="13" spans="1:54" s="5" customFormat="1" ht="18.75" customHeight="1">
      <c r="A13" s="51" t="s">
        <v>16</v>
      </c>
      <c r="B13" s="22" t="s">
        <v>4</v>
      </c>
      <c r="C13" s="23">
        <f>C8*10%/10</f>
        <v>6.176</v>
      </c>
      <c r="D13" s="23">
        <f>D8*10%/10</f>
        <v>8.554</v>
      </c>
      <c r="E13" s="23">
        <f>E8*10%/10</f>
        <v>6.349</v>
      </c>
      <c r="F13" s="23">
        <f>F8*10%/10</f>
        <v>7.0600000000000005</v>
      </c>
      <c r="G13" s="23">
        <f>G8*10%/10</f>
        <v>7.090000000000001</v>
      </c>
      <c r="H13" s="23">
        <f aca="true" t="shared" si="9" ref="H13:AJ13">H8*10%/10</f>
        <v>6.688</v>
      </c>
      <c r="I13" s="23">
        <f t="shared" si="9"/>
        <v>5.726000000000001</v>
      </c>
      <c r="J13" s="23">
        <f t="shared" si="9"/>
        <v>5.023000000000001</v>
      </c>
      <c r="K13" s="23">
        <f t="shared" si="9"/>
        <v>1.614</v>
      </c>
      <c r="L13" s="23">
        <f t="shared" si="9"/>
        <v>6.9030000000000005</v>
      </c>
      <c r="M13" s="23">
        <f t="shared" si="9"/>
        <v>2.857</v>
      </c>
      <c r="N13" s="23">
        <f t="shared" si="9"/>
        <v>2.883</v>
      </c>
      <c r="O13" s="23">
        <f t="shared" si="9"/>
        <v>2.918</v>
      </c>
      <c r="P13" s="23">
        <f t="shared" si="9"/>
        <v>2.9360000000000004</v>
      </c>
      <c r="Q13" s="23">
        <f t="shared" si="9"/>
        <v>2.8950000000000005</v>
      </c>
      <c r="R13" s="23">
        <f t="shared" si="9"/>
        <v>1.616</v>
      </c>
      <c r="S13" s="23">
        <f t="shared" si="9"/>
        <v>4.716</v>
      </c>
      <c r="T13" s="23">
        <f t="shared" si="9"/>
        <v>5.847</v>
      </c>
      <c r="U13" s="23">
        <f t="shared" si="9"/>
        <v>5.776000000000001</v>
      </c>
      <c r="V13" s="23">
        <f t="shared" si="9"/>
        <v>5.220000000000001</v>
      </c>
      <c r="W13" s="23">
        <f t="shared" si="9"/>
        <v>5.225</v>
      </c>
      <c r="X13" s="23">
        <f t="shared" si="9"/>
        <v>5.17</v>
      </c>
      <c r="Y13" s="23">
        <f t="shared" si="9"/>
        <v>5.289</v>
      </c>
      <c r="Z13" s="23">
        <f t="shared" si="9"/>
        <v>5.234</v>
      </c>
      <c r="AA13" s="23">
        <f t="shared" si="9"/>
        <v>5.2090000000000005</v>
      </c>
      <c r="AB13" s="23">
        <f t="shared" si="9"/>
        <v>5.178</v>
      </c>
      <c r="AC13" s="23">
        <f t="shared" si="9"/>
        <v>5.127000000000001</v>
      </c>
      <c r="AD13" s="23">
        <f t="shared" si="9"/>
        <v>5.341</v>
      </c>
      <c r="AE13" s="23">
        <f t="shared" si="9"/>
        <v>5.347</v>
      </c>
      <c r="AF13" s="23">
        <f t="shared" si="9"/>
        <v>4.61</v>
      </c>
      <c r="AG13" s="23">
        <f t="shared" si="9"/>
        <v>4.684</v>
      </c>
      <c r="AH13" s="23">
        <f t="shared" si="9"/>
        <v>7.090000000000001</v>
      </c>
      <c r="AI13" s="23">
        <f t="shared" si="9"/>
        <v>4.0360000000000005</v>
      </c>
      <c r="AJ13" s="23">
        <f t="shared" si="9"/>
        <v>7.246</v>
      </c>
      <c r="AK13" s="23">
        <f aca="true" t="shared" si="10" ref="AK13:AR13">AK8*10%/10</f>
        <v>3.971000000000001</v>
      </c>
      <c r="AL13" s="23">
        <f t="shared" si="10"/>
        <v>5.254</v>
      </c>
      <c r="AM13" s="23">
        <f t="shared" si="10"/>
        <v>0.751</v>
      </c>
      <c r="AN13" s="23">
        <f t="shared" si="10"/>
        <v>7.386</v>
      </c>
      <c r="AO13" s="23">
        <f t="shared" si="10"/>
        <v>5.121</v>
      </c>
      <c r="AP13" s="23">
        <f t="shared" si="10"/>
        <v>3.9460000000000006</v>
      </c>
      <c r="AQ13" s="23">
        <f t="shared" si="10"/>
        <v>6.9670000000000005</v>
      </c>
      <c r="AR13" s="23">
        <f t="shared" si="10"/>
        <v>5.508</v>
      </c>
      <c r="AS13" s="23">
        <f aca="true" t="shared" si="11" ref="AS13:BB13">AS8*10%/10</f>
        <v>5.566000000000001</v>
      </c>
      <c r="AT13" s="23">
        <f t="shared" si="11"/>
        <v>4.1</v>
      </c>
      <c r="AU13" s="23">
        <f t="shared" si="11"/>
        <v>5.082</v>
      </c>
      <c r="AV13" s="23">
        <f t="shared" si="11"/>
        <v>7.029000000000001</v>
      </c>
      <c r="AW13" s="23">
        <f t="shared" si="11"/>
        <v>7.110000000000001</v>
      </c>
      <c r="AX13" s="23">
        <f t="shared" si="11"/>
        <v>5.973</v>
      </c>
      <c r="AY13" s="23">
        <f t="shared" si="11"/>
        <v>5.847</v>
      </c>
      <c r="AZ13" s="23">
        <f t="shared" si="11"/>
        <v>4.5</v>
      </c>
      <c r="BA13" s="23">
        <f t="shared" si="11"/>
        <v>4.506</v>
      </c>
      <c r="BB13" s="23">
        <f t="shared" si="11"/>
        <v>7.011</v>
      </c>
    </row>
    <row r="14" spans="1:54" s="5" customFormat="1" ht="18.75" customHeight="1">
      <c r="A14" s="51"/>
      <c r="B14" s="17" t="s">
        <v>13</v>
      </c>
      <c r="C14" s="3">
        <f>2281.73*C13</f>
        <v>14091.96448</v>
      </c>
      <c r="D14" s="3">
        <f>2281.73*D13</f>
        <v>19517.91842</v>
      </c>
      <c r="E14" s="3">
        <f>2281.73*E13</f>
        <v>14486.70377</v>
      </c>
      <c r="F14" s="3">
        <f>2281.73*F13</f>
        <v>16109.0138</v>
      </c>
      <c r="G14" s="3">
        <f>2281.73*G13</f>
        <v>16177.465700000002</v>
      </c>
      <c r="H14" s="3">
        <f aca="true" t="shared" si="12" ref="H14:AJ14">2281.73*H13</f>
        <v>15260.21024</v>
      </c>
      <c r="I14" s="3">
        <f t="shared" si="12"/>
        <v>13065.185980000002</v>
      </c>
      <c r="J14" s="3">
        <f t="shared" si="12"/>
        <v>11461.12979</v>
      </c>
      <c r="K14" s="3">
        <f t="shared" si="12"/>
        <v>3682.7122200000003</v>
      </c>
      <c r="L14" s="3">
        <f t="shared" si="12"/>
        <v>15750.782190000002</v>
      </c>
      <c r="M14" s="3">
        <f t="shared" si="12"/>
        <v>6518.90261</v>
      </c>
      <c r="N14" s="3">
        <f t="shared" si="12"/>
        <v>6578.22759</v>
      </c>
      <c r="O14" s="3">
        <f t="shared" si="12"/>
        <v>6658.088140000001</v>
      </c>
      <c r="P14" s="3">
        <f t="shared" si="12"/>
        <v>6699.159280000001</v>
      </c>
      <c r="Q14" s="3">
        <f t="shared" si="12"/>
        <v>6605.608350000001</v>
      </c>
      <c r="R14" s="3">
        <f t="shared" si="12"/>
        <v>3687.27568</v>
      </c>
      <c r="S14" s="3">
        <f t="shared" si="12"/>
        <v>10760.63868</v>
      </c>
      <c r="T14" s="3">
        <f t="shared" si="12"/>
        <v>13341.27531</v>
      </c>
      <c r="U14" s="3">
        <f t="shared" si="12"/>
        <v>13179.272480000001</v>
      </c>
      <c r="V14" s="3">
        <f t="shared" si="12"/>
        <v>11910.630600000002</v>
      </c>
      <c r="W14" s="3">
        <f t="shared" si="12"/>
        <v>11922.03925</v>
      </c>
      <c r="X14" s="3">
        <f t="shared" si="12"/>
        <v>11796.5441</v>
      </c>
      <c r="Y14" s="3">
        <f t="shared" si="12"/>
        <v>12068.069969999999</v>
      </c>
      <c r="Z14" s="3">
        <f t="shared" si="12"/>
        <v>11942.57482</v>
      </c>
      <c r="AA14" s="3">
        <f t="shared" si="12"/>
        <v>11885.531570000001</v>
      </c>
      <c r="AB14" s="3">
        <f t="shared" si="12"/>
        <v>11814.79794</v>
      </c>
      <c r="AC14" s="3">
        <f t="shared" si="12"/>
        <v>11698.429710000002</v>
      </c>
      <c r="AD14" s="3">
        <f t="shared" si="12"/>
        <v>12186.719930000001</v>
      </c>
      <c r="AE14" s="3">
        <f t="shared" si="12"/>
        <v>12200.410310000001</v>
      </c>
      <c r="AF14" s="3">
        <f t="shared" si="12"/>
        <v>10518.775300000001</v>
      </c>
      <c r="AG14" s="3">
        <f t="shared" si="12"/>
        <v>10687.62332</v>
      </c>
      <c r="AH14" s="3">
        <f t="shared" si="12"/>
        <v>16177.465700000002</v>
      </c>
      <c r="AI14" s="3">
        <f t="shared" si="12"/>
        <v>9209.062280000002</v>
      </c>
      <c r="AJ14" s="3">
        <f t="shared" si="12"/>
        <v>16533.41558</v>
      </c>
      <c r="AK14" s="3">
        <f aca="true" t="shared" si="13" ref="AK14:AR14">2281.73*AK13</f>
        <v>9060.749830000002</v>
      </c>
      <c r="AL14" s="3">
        <f t="shared" si="13"/>
        <v>11988.20942</v>
      </c>
      <c r="AM14" s="3">
        <f t="shared" si="13"/>
        <v>1713.57923</v>
      </c>
      <c r="AN14" s="3">
        <f t="shared" si="13"/>
        <v>16852.857780000002</v>
      </c>
      <c r="AO14" s="3">
        <f t="shared" si="13"/>
        <v>11684.73933</v>
      </c>
      <c r="AP14" s="3">
        <f t="shared" si="13"/>
        <v>9003.706580000002</v>
      </c>
      <c r="AQ14" s="3">
        <f t="shared" si="13"/>
        <v>15896.81291</v>
      </c>
      <c r="AR14" s="3">
        <f t="shared" si="13"/>
        <v>12567.76884</v>
      </c>
      <c r="AS14" s="3">
        <f aca="true" t="shared" si="14" ref="AS14:BB14">2281.73*AS13</f>
        <v>12700.109180000001</v>
      </c>
      <c r="AT14" s="3">
        <f t="shared" si="14"/>
        <v>9355.092999999999</v>
      </c>
      <c r="AU14" s="3">
        <f t="shared" si="14"/>
        <v>11595.75186</v>
      </c>
      <c r="AV14" s="3">
        <f t="shared" si="14"/>
        <v>16038.280170000002</v>
      </c>
      <c r="AW14" s="3">
        <f t="shared" si="14"/>
        <v>16223.100300000004</v>
      </c>
      <c r="AX14" s="3">
        <f t="shared" si="14"/>
        <v>13628.77329</v>
      </c>
      <c r="AY14" s="3">
        <f t="shared" si="14"/>
        <v>13341.27531</v>
      </c>
      <c r="AZ14" s="3">
        <f t="shared" si="14"/>
        <v>10267.785</v>
      </c>
      <c r="BA14" s="3">
        <f t="shared" si="14"/>
        <v>10281.47538</v>
      </c>
      <c r="BB14" s="3">
        <f t="shared" si="14"/>
        <v>15997.20903</v>
      </c>
    </row>
    <row r="15" spans="1:54" s="5" customFormat="1" ht="18.75" customHeight="1">
      <c r="A15" s="51"/>
      <c r="B15" s="17" t="s">
        <v>2</v>
      </c>
      <c r="C15" s="3">
        <f>C14/C7/12</f>
        <v>1.9014416666666667</v>
      </c>
      <c r="D15" s="3">
        <f>D14/D7/12</f>
        <v>1.901441666666667</v>
      </c>
      <c r="E15" s="3">
        <f>E14/E7/12</f>
        <v>1.9014416666666667</v>
      </c>
      <c r="F15" s="3">
        <f>F14/F7/12</f>
        <v>1.9014416666666667</v>
      </c>
      <c r="G15" s="3">
        <f>G14/G7/12</f>
        <v>1.901441666666667</v>
      </c>
      <c r="H15" s="3">
        <f aca="true" t="shared" si="15" ref="H15:AJ15">H14/H7/12</f>
        <v>1.901441666666667</v>
      </c>
      <c r="I15" s="3">
        <f t="shared" si="15"/>
        <v>1.901441666666667</v>
      </c>
      <c r="J15" s="3">
        <f t="shared" si="15"/>
        <v>1.9014416666666667</v>
      </c>
      <c r="K15" s="3">
        <f t="shared" si="15"/>
        <v>1.901441666666667</v>
      </c>
      <c r="L15" s="3">
        <f t="shared" si="15"/>
        <v>1.901441666666667</v>
      </c>
      <c r="M15" s="3">
        <f t="shared" si="15"/>
        <v>1.9014416666666667</v>
      </c>
      <c r="N15" s="3">
        <f t="shared" si="15"/>
        <v>1.9014416666666667</v>
      </c>
      <c r="O15" s="3">
        <f t="shared" si="15"/>
        <v>1.901441666666667</v>
      </c>
      <c r="P15" s="3">
        <f t="shared" si="15"/>
        <v>1.9014416666666667</v>
      </c>
      <c r="Q15" s="3">
        <f t="shared" si="15"/>
        <v>1.901441666666667</v>
      </c>
      <c r="R15" s="3">
        <f t="shared" si="15"/>
        <v>1.901441666666667</v>
      </c>
      <c r="S15" s="3">
        <f t="shared" si="15"/>
        <v>1.9014416666666667</v>
      </c>
      <c r="T15" s="3">
        <f t="shared" si="15"/>
        <v>1.9014416666666667</v>
      </c>
      <c r="U15" s="3">
        <f t="shared" si="15"/>
        <v>1.901441666666667</v>
      </c>
      <c r="V15" s="3">
        <f t="shared" si="15"/>
        <v>1.901441666666667</v>
      </c>
      <c r="W15" s="3">
        <f t="shared" si="15"/>
        <v>1.9014416666666667</v>
      </c>
      <c r="X15" s="3">
        <f t="shared" si="15"/>
        <v>1.9014416666666667</v>
      </c>
      <c r="Y15" s="3">
        <f t="shared" si="15"/>
        <v>1.9014416666666667</v>
      </c>
      <c r="Z15" s="3">
        <f t="shared" si="15"/>
        <v>1.9014416666666667</v>
      </c>
      <c r="AA15" s="3">
        <f t="shared" si="15"/>
        <v>1.901441666666667</v>
      </c>
      <c r="AB15" s="3">
        <f t="shared" si="15"/>
        <v>1.901441666666667</v>
      </c>
      <c r="AC15" s="3">
        <f t="shared" si="15"/>
        <v>1.901441666666667</v>
      </c>
      <c r="AD15" s="3">
        <f t="shared" si="15"/>
        <v>1.9014416666666667</v>
      </c>
      <c r="AE15" s="3">
        <f t="shared" si="15"/>
        <v>1.9014416666666667</v>
      </c>
      <c r="AF15" s="3">
        <f t="shared" si="15"/>
        <v>1.901441666666667</v>
      </c>
      <c r="AG15" s="3">
        <f t="shared" si="15"/>
        <v>1.901441666666667</v>
      </c>
      <c r="AH15" s="3">
        <f t="shared" si="15"/>
        <v>1.901441666666667</v>
      </c>
      <c r="AI15" s="3">
        <f t="shared" si="15"/>
        <v>1.901441666666667</v>
      </c>
      <c r="AJ15" s="3">
        <f t="shared" si="15"/>
        <v>1.9014416666666667</v>
      </c>
      <c r="AK15" s="3">
        <f aca="true" t="shared" si="16" ref="AK15:AR15">AK14/AK7/12</f>
        <v>1.9014416666666671</v>
      </c>
      <c r="AL15" s="3">
        <f t="shared" si="16"/>
        <v>1.9014416666666667</v>
      </c>
      <c r="AM15" s="3">
        <f t="shared" si="16"/>
        <v>1.901441666666667</v>
      </c>
      <c r="AN15" s="3">
        <f t="shared" si="16"/>
        <v>1.901441666666667</v>
      </c>
      <c r="AO15" s="3">
        <f t="shared" si="16"/>
        <v>1.9014416666666667</v>
      </c>
      <c r="AP15" s="3">
        <f t="shared" si="16"/>
        <v>1.901441666666667</v>
      </c>
      <c r="AQ15" s="3">
        <f t="shared" si="16"/>
        <v>1.9014416666666667</v>
      </c>
      <c r="AR15" s="3">
        <f t="shared" si="16"/>
        <v>1.901441666666667</v>
      </c>
      <c r="AS15" s="3">
        <f aca="true" t="shared" si="17" ref="AS15:BB15">AS14/AS7/12</f>
        <v>1.901441666666667</v>
      </c>
      <c r="AT15" s="3">
        <f t="shared" si="17"/>
        <v>1.9014416666666663</v>
      </c>
      <c r="AU15" s="3">
        <f t="shared" si="17"/>
        <v>1.9014416666666667</v>
      </c>
      <c r="AV15" s="3">
        <f t="shared" si="17"/>
        <v>1.901441666666667</v>
      </c>
      <c r="AW15" s="3">
        <f t="shared" si="17"/>
        <v>1.9014416666666671</v>
      </c>
      <c r="AX15" s="3">
        <f t="shared" si="17"/>
        <v>1.9014416666666667</v>
      </c>
      <c r="AY15" s="3">
        <f t="shared" si="17"/>
        <v>1.9014416666666667</v>
      </c>
      <c r="AZ15" s="3">
        <f t="shared" si="17"/>
        <v>1.9014416666666667</v>
      </c>
      <c r="BA15" s="3">
        <f t="shared" si="17"/>
        <v>1.9014416666666667</v>
      </c>
      <c r="BB15" s="3">
        <f t="shared" si="17"/>
        <v>1.9014416666666667</v>
      </c>
    </row>
    <row r="16" spans="1:54" s="5" customFormat="1" ht="18.75" customHeight="1" thickBot="1">
      <c r="A16" s="52"/>
      <c r="B16" s="42" t="s">
        <v>0</v>
      </c>
      <c r="C16" s="43" t="s">
        <v>14</v>
      </c>
      <c r="D16" s="43" t="s">
        <v>14</v>
      </c>
      <c r="E16" s="43" t="s">
        <v>14</v>
      </c>
      <c r="F16" s="43" t="s">
        <v>14</v>
      </c>
      <c r="G16" s="43" t="s">
        <v>14</v>
      </c>
      <c r="H16" s="43" t="s">
        <v>14</v>
      </c>
      <c r="I16" s="43" t="s">
        <v>14</v>
      </c>
      <c r="J16" s="43" t="s">
        <v>14</v>
      </c>
      <c r="K16" s="43" t="s">
        <v>14</v>
      </c>
      <c r="L16" s="43" t="s">
        <v>14</v>
      </c>
      <c r="M16" s="43" t="s">
        <v>14</v>
      </c>
      <c r="N16" s="43" t="s">
        <v>14</v>
      </c>
      <c r="O16" s="43" t="s">
        <v>14</v>
      </c>
      <c r="P16" s="43" t="s">
        <v>14</v>
      </c>
      <c r="Q16" s="43" t="s">
        <v>14</v>
      </c>
      <c r="R16" s="43" t="s">
        <v>14</v>
      </c>
      <c r="S16" s="43" t="s">
        <v>14</v>
      </c>
      <c r="T16" s="43" t="s">
        <v>14</v>
      </c>
      <c r="U16" s="43" t="s">
        <v>14</v>
      </c>
      <c r="V16" s="43" t="s">
        <v>14</v>
      </c>
      <c r="W16" s="43" t="s">
        <v>14</v>
      </c>
      <c r="X16" s="43" t="s">
        <v>14</v>
      </c>
      <c r="Y16" s="43" t="s">
        <v>14</v>
      </c>
      <c r="Z16" s="43" t="s">
        <v>14</v>
      </c>
      <c r="AA16" s="43" t="s">
        <v>14</v>
      </c>
      <c r="AB16" s="43" t="s">
        <v>14</v>
      </c>
      <c r="AC16" s="43" t="s">
        <v>14</v>
      </c>
      <c r="AD16" s="43" t="s">
        <v>14</v>
      </c>
      <c r="AE16" s="43" t="s">
        <v>14</v>
      </c>
      <c r="AF16" s="43" t="s">
        <v>14</v>
      </c>
      <c r="AG16" s="43" t="s">
        <v>14</v>
      </c>
      <c r="AH16" s="43" t="s">
        <v>14</v>
      </c>
      <c r="AI16" s="43" t="s">
        <v>14</v>
      </c>
      <c r="AJ16" s="43" t="s">
        <v>14</v>
      </c>
      <c r="AK16" s="43" t="s">
        <v>14</v>
      </c>
      <c r="AL16" s="43" t="s">
        <v>14</v>
      </c>
      <c r="AM16" s="43" t="s">
        <v>14</v>
      </c>
      <c r="AN16" s="43" t="s">
        <v>14</v>
      </c>
      <c r="AO16" s="43" t="s">
        <v>14</v>
      </c>
      <c r="AP16" s="43" t="s">
        <v>14</v>
      </c>
      <c r="AQ16" s="43" t="s">
        <v>14</v>
      </c>
      <c r="AR16" s="43" t="s">
        <v>14</v>
      </c>
      <c r="AS16" s="43" t="s">
        <v>14</v>
      </c>
      <c r="AT16" s="43" t="s">
        <v>14</v>
      </c>
      <c r="AU16" s="43" t="s">
        <v>14</v>
      </c>
      <c r="AV16" s="43" t="s">
        <v>14</v>
      </c>
      <c r="AW16" s="43" t="s">
        <v>14</v>
      </c>
      <c r="AX16" s="43" t="s">
        <v>14</v>
      </c>
      <c r="AY16" s="43" t="s">
        <v>14</v>
      </c>
      <c r="AZ16" s="43" t="s">
        <v>14</v>
      </c>
      <c r="BA16" s="43" t="s">
        <v>14</v>
      </c>
      <c r="BB16" s="43" t="s">
        <v>14</v>
      </c>
    </row>
    <row r="17" spans="1:54" s="24" customFormat="1" ht="18.75" customHeight="1" thickTop="1">
      <c r="A17" s="53" t="s">
        <v>17</v>
      </c>
      <c r="B17" s="18" t="s">
        <v>11</v>
      </c>
      <c r="C17" s="26">
        <v>511.4</v>
      </c>
      <c r="D17" s="26">
        <v>694.7</v>
      </c>
      <c r="E17" s="26">
        <v>672.7</v>
      </c>
      <c r="F17" s="31">
        <v>583.3</v>
      </c>
      <c r="G17" s="31">
        <v>584.6</v>
      </c>
      <c r="H17" s="31">
        <v>644.4</v>
      </c>
      <c r="I17" s="31">
        <v>524.8</v>
      </c>
      <c r="J17" s="31">
        <v>448.4</v>
      </c>
      <c r="K17" s="31">
        <v>262.1</v>
      </c>
      <c r="L17" s="31">
        <v>529.9</v>
      </c>
      <c r="M17" s="31">
        <v>279.2</v>
      </c>
      <c r="N17" s="31">
        <v>294.3</v>
      </c>
      <c r="O17" s="31">
        <v>279.2</v>
      </c>
      <c r="P17" s="31">
        <v>279.2</v>
      </c>
      <c r="Q17" s="31">
        <v>279.4</v>
      </c>
      <c r="R17" s="31">
        <v>353.2</v>
      </c>
      <c r="S17" s="31">
        <v>400</v>
      </c>
      <c r="T17" s="31">
        <v>488</v>
      </c>
      <c r="U17" s="31">
        <v>484.9</v>
      </c>
      <c r="V17" s="31">
        <v>472.4</v>
      </c>
      <c r="W17" s="31">
        <v>467</v>
      </c>
      <c r="X17" s="31">
        <v>467</v>
      </c>
      <c r="Y17" s="31">
        <v>480.8</v>
      </c>
      <c r="Z17" s="31">
        <v>472.4</v>
      </c>
      <c r="AA17" s="31">
        <v>432.1</v>
      </c>
      <c r="AB17" s="31">
        <v>432.5</v>
      </c>
      <c r="AC17" s="31">
        <v>443.4</v>
      </c>
      <c r="AD17" s="31">
        <v>435.4</v>
      </c>
      <c r="AE17" s="31">
        <v>430.3</v>
      </c>
      <c r="AF17" s="31">
        <v>449.3</v>
      </c>
      <c r="AG17" s="31">
        <v>452.6</v>
      </c>
      <c r="AH17" s="31">
        <v>582.8</v>
      </c>
      <c r="AI17" s="31">
        <v>331.6</v>
      </c>
      <c r="AJ17" s="31">
        <v>726.5</v>
      </c>
      <c r="AK17" s="31">
        <v>338.5</v>
      </c>
      <c r="AL17" s="31">
        <v>480.8</v>
      </c>
      <c r="AM17" s="31">
        <v>182</v>
      </c>
      <c r="AN17" s="31">
        <v>589</v>
      </c>
      <c r="AO17" s="31">
        <v>567</v>
      </c>
      <c r="AP17" s="31">
        <v>330</v>
      </c>
      <c r="AQ17" s="31">
        <v>579.4</v>
      </c>
      <c r="AR17" s="31">
        <v>456.4</v>
      </c>
      <c r="AS17" s="31">
        <v>450.4</v>
      </c>
      <c r="AT17" s="31">
        <v>511.4</v>
      </c>
      <c r="AU17" s="31">
        <v>438.6</v>
      </c>
      <c r="AV17" s="31">
        <v>591.2</v>
      </c>
      <c r="AW17" s="31">
        <v>591.4</v>
      </c>
      <c r="AX17" s="31">
        <v>507.3</v>
      </c>
      <c r="AY17" s="31">
        <v>490.1</v>
      </c>
      <c r="AZ17" s="31">
        <v>383.4</v>
      </c>
      <c r="BA17" s="31">
        <v>381.8</v>
      </c>
      <c r="BB17" s="31">
        <v>542.1</v>
      </c>
    </row>
    <row r="18" spans="1:54" s="5" customFormat="1" ht="18.75" customHeight="1">
      <c r="A18" s="51"/>
      <c r="B18" s="19" t="s">
        <v>4</v>
      </c>
      <c r="C18" s="12">
        <f>C17*0.08</f>
        <v>40.912</v>
      </c>
      <c r="D18" s="12">
        <f>D17*0.09</f>
        <v>62.523</v>
      </c>
      <c r="E18" s="12">
        <f aca="true" t="shared" si="18" ref="D18:BB18">E17*0.08</f>
        <v>53.816</v>
      </c>
      <c r="F18" s="12">
        <f t="shared" si="18"/>
        <v>46.663999999999994</v>
      </c>
      <c r="G18" s="12">
        <f t="shared" si="18"/>
        <v>46.768</v>
      </c>
      <c r="H18" s="12">
        <f t="shared" si="18"/>
        <v>51.552</v>
      </c>
      <c r="I18" s="12">
        <f t="shared" si="18"/>
        <v>41.983999999999995</v>
      </c>
      <c r="J18" s="12">
        <f t="shared" si="18"/>
        <v>35.872</v>
      </c>
      <c r="K18" s="12">
        <f>K17*0.02</f>
        <v>5.242000000000001</v>
      </c>
      <c r="L18" s="12">
        <f t="shared" si="18"/>
        <v>42.391999999999996</v>
      </c>
      <c r="M18" s="12">
        <f>M17*0.07</f>
        <v>19.544</v>
      </c>
      <c r="N18" s="12">
        <f>N17*0.07</f>
        <v>20.601000000000003</v>
      </c>
      <c r="O18" s="12">
        <f>O17*0.07</f>
        <v>19.544</v>
      </c>
      <c r="P18" s="12">
        <f>P17*0.07</f>
        <v>19.544</v>
      </c>
      <c r="Q18" s="12">
        <f>Q17*0.05</f>
        <v>13.969999999999999</v>
      </c>
      <c r="R18" s="12">
        <f>R17*0.02</f>
        <v>7.064</v>
      </c>
      <c r="S18" s="12">
        <f t="shared" si="18"/>
        <v>32</v>
      </c>
      <c r="T18" s="12">
        <f t="shared" si="18"/>
        <v>39.04</v>
      </c>
      <c r="U18" s="12">
        <f t="shared" si="18"/>
        <v>38.792</v>
      </c>
      <c r="V18" s="12">
        <f t="shared" si="18"/>
        <v>37.792</v>
      </c>
      <c r="W18" s="12">
        <f t="shared" si="18"/>
        <v>37.36</v>
      </c>
      <c r="X18" s="12">
        <f t="shared" si="18"/>
        <v>37.36</v>
      </c>
      <c r="Y18" s="12">
        <f t="shared" si="18"/>
        <v>38.464</v>
      </c>
      <c r="Z18" s="12">
        <f t="shared" si="18"/>
        <v>37.792</v>
      </c>
      <c r="AA18" s="12">
        <f t="shared" si="18"/>
        <v>34.568000000000005</v>
      </c>
      <c r="AB18" s="12">
        <f t="shared" si="18"/>
        <v>34.6</v>
      </c>
      <c r="AC18" s="12">
        <f t="shared" si="18"/>
        <v>35.472</v>
      </c>
      <c r="AD18" s="12">
        <f t="shared" si="18"/>
        <v>34.832</v>
      </c>
      <c r="AE18" s="12">
        <f t="shared" si="18"/>
        <v>34.424</v>
      </c>
      <c r="AF18" s="12">
        <f t="shared" si="18"/>
        <v>35.944</v>
      </c>
      <c r="AG18" s="12">
        <f t="shared" si="18"/>
        <v>36.208000000000006</v>
      </c>
      <c r="AH18" s="12">
        <f t="shared" si="18"/>
        <v>46.623999999999995</v>
      </c>
      <c r="AI18" s="12">
        <f t="shared" si="18"/>
        <v>26.528000000000002</v>
      </c>
      <c r="AJ18" s="12">
        <f t="shared" si="18"/>
        <v>58.120000000000005</v>
      </c>
      <c r="AK18" s="12">
        <f t="shared" si="18"/>
        <v>27.080000000000002</v>
      </c>
      <c r="AL18" s="12">
        <f t="shared" si="18"/>
        <v>38.464</v>
      </c>
      <c r="AM18" s="12">
        <f>AM17*0.005</f>
        <v>0.91</v>
      </c>
      <c r="AN18" s="12">
        <f t="shared" si="18"/>
        <v>47.12</v>
      </c>
      <c r="AO18" s="12">
        <f>AO17*0.05</f>
        <v>28.35</v>
      </c>
      <c r="AP18" s="12">
        <f t="shared" si="18"/>
        <v>26.400000000000002</v>
      </c>
      <c r="AQ18" s="12">
        <f t="shared" si="18"/>
        <v>46.352</v>
      </c>
      <c r="AR18" s="12">
        <f t="shared" si="18"/>
        <v>36.512</v>
      </c>
      <c r="AS18" s="12">
        <f t="shared" si="18"/>
        <v>36.032</v>
      </c>
      <c r="AT18" s="12">
        <f>AT17*0.05</f>
        <v>25.57</v>
      </c>
      <c r="AU18" s="12">
        <f t="shared" si="18"/>
        <v>35.088</v>
      </c>
      <c r="AV18" s="12">
        <f t="shared" si="18"/>
        <v>47.29600000000001</v>
      </c>
      <c r="AW18" s="12">
        <f t="shared" si="18"/>
        <v>47.312</v>
      </c>
      <c r="AX18" s="12">
        <f t="shared" si="18"/>
        <v>40.584</v>
      </c>
      <c r="AY18" s="12">
        <f t="shared" si="18"/>
        <v>39.208000000000006</v>
      </c>
      <c r="AZ18" s="12">
        <f t="shared" si="18"/>
        <v>30.671999999999997</v>
      </c>
      <c r="BA18" s="12">
        <f t="shared" si="18"/>
        <v>30.544</v>
      </c>
      <c r="BB18" s="12">
        <f t="shared" si="18"/>
        <v>43.368</v>
      </c>
    </row>
    <row r="19" spans="1:54" s="5" customFormat="1" ht="18.75" customHeight="1">
      <c r="A19" s="51"/>
      <c r="B19" s="17" t="s">
        <v>13</v>
      </c>
      <c r="C19" s="2">
        <f>445.14*C18</f>
        <v>18211.56768</v>
      </c>
      <c r="D19" s="2">
        <f>445.14*D18</f>
        <v>27831.48822</v>
      </c>
      <c r="E19" s="2">
        <f>445.14*E18</f>
        <v>23955.65424</v>
      </c>
      <c r="F19" s="2">
        <f>445.14*F18</f>
        <v>20772.012959999996</v>
      </c>
      <c r="G19" s="2">
        <f>445.14*G18</f>
        <v>20818.30752</v>
      </c>
      <c r="H19" s="2">
        <f aca="true" t="shared" si="19" ref="H19:AJ19">445.14*H18</f>
        <v>22947.85728</v>
      </c>
      <c r="I19" s="2">
        <f t="shared" si="19"/>
        <v>18688.757759999997</v>
      </c>
      <c r="J19" s="2">
        <f t="shared" si="19"/>
        <v>15968.06208</v>
      </c>
      <c r="K19" s="2">
        <f t="shared" si="19"/>
        <v>2333.4238800000003</v>
      </c>
      <c r="L19" s="2">
        <f t="shared" si="19"/>
        <v>18870.37488</v>
      </c>
      <c r="M19" s="2">
        <f t="shared" si="19"/>
        <v>8699.81616</v>
      </c>
      <c r="N19" s="2">
        <f t="shared" si="19"/>
        <v>9170.329140000002</v>
      </c>
      <c r="O19" s="2">
        <f t="shared" si="19"/>
        <v>8699.81616</v>
      </c>
      <c r="P19" s="2">
        <f t="shared" si="19"/>
        <v>8699.81616</v>
      </c>
      <c r="Q19" s="2">
        <f t="shared" si="19"/>
        <v>6218.605799999999</v>
      </c>
      <c r="R19" s="2">
        <f t="shared" si="19"/>
        <v>3144.46896</v>
      </c>
      <c r="S19" s="2">
        <f t="shared" si="19"/>
        <v>14244.48</v>
      </c>
      <c r="T19" s="2">
        <f t="shared" si="19"/>
        <v>17378.2656</v>
      </c>
      <c r="U19" s="2">
        <f t="shared" si="19"/>
        <v>17267.87088</v>
      </c>
      <c r="V19" s="2">
        <f t="shared" si="19"/>
        <v>16822.73088</v>
      </c>
      <c r="W19" s="2">
        <f t="shared" si="19"/>
        <v>16630.430399999997</v>
      </c>
      <c r="X19" s="2">
        <f t="shared" si="19"/>
        <v>16630.430399999997</v>
      </c>
      <c r="Y19" s="2">
        <f t="shared" si="19"/>
        <v>17121.86496</v>
      </c>
      <c r="Z19" s="2">
        <f t="shared" si="19"/>
        <v>16822.73088</v>
      </c>
      <c r="AA19" s="2">
        <f t="shared" si="19"/>
        <v>15387.599520000002</v>
      </c>
      <c r="AB19" s="2">
        <f t="shared" si="19"/>
        <v>15401.844000000001</v>
      </c>
      <c r="AC19" s="2">
        <f t="shared" si="19"/>
        <v>15790.00608</v>
      </c>
      <c r="AD19" s="2">
        <f t="shared" si="19"/>
        <v>15505.11648</v>
      </c>
      <c r="AE19" s="2">
        <f t="shared" si="19"/>
        <v>15323.49936</v>
      </c>
      <c r="AF19" s="2">
        <f t="shared" si="19"/>
        <v>16000.11216</v>
      </c>
      <c r="AG19" s="2">
        <f t="shared" si="19"/>
        <v>16117.629120000001</v>
      </c>
      <c r="AH19" s="2">
        <f t="shared" si="19"/>
        <v>20754.207359999997</v>
      </c>
      <c r="AI19" s="2">
        <f t="shared" si="19"/>
        <v>11808.673920000001</v>
      </c>
      <c r="AJ19" s="2">
        <f t="shared" si="19"/>
        <v>25871.5368</v>
      </c>
      <c r="AK19" s="2">
        <f aca="true" t="shared" si="20" ref="AK19:AR19">445.14*AK18</f>
        <v>12054.3912</v>
      </c>
      <c r="AL19" s="2">
        <f t="shared" si="20"/>
        <v>17121.86496</v>
      </c>
      <c r="AM19" s="2">
        <f t="shared" si="20"/>
        <v>405.0774</v>
      </c>
      <c r="AN19" s="2">
        <f t="shared" si="20"/>
        <v>20974.996799999997</v>
      </c>
      <c r="AO19" s="2">
        <f t="shared" si="20"/>
        <v>12619.719000000001</v>
      </c>
      <c r="AP19" s="2">
        <f t="shared" si="20"/>
        <v>11751.696</v>
      </c>
      <c r="AQ19" s="2">
        <f t="shared" si="20"/>
        <v>20633.129279999997</v>
      </c>
      <c r="AR19" s="2">
        <f t="shared" si="20"/>
        <v>16252.95168</v>
      </c>
      <c r="AS19" s="2">
        <f aca="true" t="shared" si="21" ref="AS19:BB19">445.14*AS18</f>
        <v>16039.284479999998</v>
      </c>
      <c r="AT19" s="2">
        <f t="shared" si="21"/>
        <v>11382.2298</v>
      </c>
      <c r="AU19" s="2">
        <f t="shared" si="21"/>
        <v>15619.07232</v>
      </c>
      <c r="AV19" s="2">
        <f t="shared" si="21"/>
        <v>21053.341440000004</v>
      </c>
      <c r="AW19" s="2">
        <f t="shared" si="21"/>
        <v>21060.463679999997</v>
      </c>
      <c r="AX19" s="2">
        <f t="shared" si="21"/>
        <v>18065.56176</v>
      </c>
      <c r="AY19" s="2">
        <f t="shared" si="21"/>
        <v>17453.049120000003</v>
      </c>
      <c r="AZ19" s="2">
        <f t="shared" si="21"/>
        <v>13653.334079999999</v>
      </c>
      <c r="BA19" s="2">
        <f t="shared" si="21"/>
        <v>13596.35616</v>
      </c>
      <c r="BB19" s="2">
        <f t="shared" si="21"/>
        <v>19304.83152</v>
      </c>
    </row>
    <row r="20" spans="1:54" s="5" customFormat="1" ht="18.75" customHeight="1">
      <c r="A20" s="51"/>
      <c r="B20" s="17" t="s">
        <v>2</v>
      </c>
      <c r="C20" s="3">
        <f>C19/C7/12</f>
        <v>2.457303497409326</v>
      </c>
      <c r="D20" s="3">
        <f>D19/D7/12</f>
        <v>2.7113522153378535</v>
      </c>
      <c r="E20" s="3">
        <f>E19/E7/12</f>
        <v>3.1442818081587656</v>
      </c>
      <c r="F20" s="3">
        <f>F19/F7/12</f>
        <v>2.4518428895184132</v>
      </c>
      <c r="G20" s="3">
        <f>G19/G7/12</f>
        <v>2.4469096755994357</v>
      </c>
      <c r="H20" s="3">
        <f aca="true" t="shared" si="22" ref="H20:AJ20">H19/H7/12</f>
        <v>2.859332296650718</v>
      </c>
      <c r="I20" s="3">
        <f t="shared" si="22"/>
        <v>2.719868110373733</v>
      </c>
      <c r="J20" s="3">
        <f t="shared" si="22"/>
        <v>2.649157555245869</v>
      </c>
      <c r="K20" s="3">
        <f t="shared" si="22"/>
        <v>1.2047830855018589</v>
      </c>
      <c r="L20" s="3">
        <f t="shared" si="22"/>
        <v>2.278040330291178</v>
      </c>
      <c r="M20" s="3">
        <f t="shared" si="22"/>
        <v>2.5375732586629334</v>
      </c>
      <c r="N20" s="3">
        <f t="shared" si="22"/>
        <v>2.650690582726327</v>
      </c>
      <c r="O20" s="3">
        <f t="shared" si="22"/>
        <v>2.4845259766963674</v>
      </c>
      <c r="P20" s="3">
        <f t="shared" si="22"/>
        <v>2.469293869209809</v>
      </c>
      <c r="Q20" s="3">
        <f t="shared" si="22"/>
        <v>1.7900419689119171</v>
      </c>
      <c r="R20" s="3">
        <f t="shared" si="22"/>
        <v>1.6215289603960397</v>
      </c>
      <c r="S20" s="3">
        <f t="shared" si="22"/>
        <v>2.5170483460559794</v>
      </c>
      <c r="T20" s="3">
        <f t="shared" si="22"/>
        <v>2.4768065674704975</v>
      </c>
      <c r="U20" s="3">
        <f t="shared" si="22"/>
        <v>2.4913248614958445</v>
      </c>
      <c r="V20" s="3">
        <f t="shared" si="22"/>
        <v>2.6856211494252875</v>
      </c>
      <c r="W20" s="3">
        <f t="shared" si="22"/>
        <v>2.6523812440191383</v>
      </c>
      <c r="X20" s="3">
        <f t="shared" si="22"/>
        <v>2.680598065764023</v>
      </c>
      <c r="Y20" s="3">
        <f t="shared" si="22"/>
        <v>2.6977161656267725</v>
      </c>
      <c r="Z20" s="3">
        <f t="shared" si="22"/>
        <v>2.6784376003056938</v>
      </c>
      <c r="AA20" s="3">
        <f t="shared" si="22"/>
        <v>2.461700825494337</v>
      </c>
      <c r="AB20" s="3">
        <f t="shared" si="22"/>
        <v>2.4787311703360375</v>
      </c>
      <c r="AC20" s="3">
        <f t="shared" si="22"/>
        <v>2.5664791105909885</v>
      </c>
      <c r="AD20" s="3">
        <f t="shared" si="22"/>
        <v>2.419196854521625</v>
      </c>
      <c r="AE20" s="3">
        <f t="shared" si="22"/>
        <v>2.388177071254909</v>
      </c>
      <c r="AF20" s="3">
        <f t="shared" si="22"/>
        <v>2.892283470715835</v>
      </c>
      <c r="AG20" s="3">
        <f t="shared" si="22"/>
        <v>2.867497352690009</v>
      </c>
      <c r="AH20" s="3">
        <f t="shared" si="22"/>
        <v>2.43937557122708</v>
      </c>
      <c r="AI20" s="3">
        <f t="shared" si="22"/>
        <v>2.4381966303270564</v>
      </c>
      <c r="AJ20" s="3">
        <f t="shared" si="22"/>
        <v>2.9753814518354957</v>
      </c>
      <c r="AK20" s="3">
        <f aca="true" t="shared" si="23" ref="AK20:AR20">AK19/AK7/12</f>
        <v>2.5296716192394864</v>
      </c>
      <c r="AL20" s="3">
        <f t="shared" si="23"/>
        <v>2.7156872478111915</v>
      </c>
      <c r="AM20" s="3">
        <f t="shared" si="23"/>
        <v>0.44948668442077233</v>
      </c>
      <c r="AN20" s="3">
        <f t="shared" si="23"/>
        <v>2.366526401299756</v>
      </c>
      <c r="AO20" s="3">
        <f t="shared" si="23"/>
        <v>2.0535896309314587</v>
      </c>
      <c r="AP20" s="3">
        <f t="shared" si="23"/>
        <v>2.4817739483020778</v>
      </c>
      <c r="AQ20" s="3">
        <f t="shared" si="23"/>
        <v>2.467959580881297</v>
      </c>
      <c r="AR20" s="3">
        <f t="shared" si="23"/>
        <v>2.458991721132898</v>
      </c>
      <c r="AS20" s="3">
        <f aca="true" t="shared" si="24" ref="AS20:BB20">AS19/AS7/12</f>
        <v>2.40137808120733</v>
      </c>
      <c r="AT20" s="3">
        <f t="shared" si="24"/>
        <v>2.3134613414634146</v>
      </c>
      <c r="AU20" s="3">
        <f t="shared" si="24"/>
        <v>2.561175442739079</v>
      </c>
      <c r="AV20" s="3">
        <f t="shared" si="24"/>
        <v>2.4960095603926598</v>
      </c>
      <c r="AW20" s="3">
        <f t="shared" si="24"/>
        <v>2.4684087763713074</v>
      </c>
      <c r="AX20" s="3">
        <f t="shared" si="24"/>
        <v>2.5204478151682577</v>
      </c>
      <c r="AY20" s="3">
        <f t="shared" si="24"/>
        <v>2.4874649563878912</v>
      </c>
      <c r="AZ20" s="3">
        <f t="shared" si="24"/>
        <v>2.5283952</v>
      </c>
      <c r="BA20" s="3">
        <f t="shared" si="24"/>
        <v>2.514491078561917</v>
      </c>
      <c r="BB20" s="3">
        <f t="shared" si="24"/>
        <v>2.2945884467265727</v>
      </c>
    </row>
    <row r="21" spans="1:54" s="5" customFormat="1" ht="18.75" customHeight="1" thickBot="1">
      <c r="A21" s="52"/>
      <c r="B21" s="42" t="s">
        <v>0</v>
      </c>
      <c r="C21" s="43" t="s">
        <v>14</v>
      </c>
      <c r="D21" s="43" t="s">
        <v>14</v>
      </c>
      <c r="E21" s="43" t="s">
        <v>14</v>
      </c>
      <c r="F21" s="43" t="s">
        <v>14</v>
      </c>
      <c r="G21" s="43" t="s">
        <v>14</v>
      </c>
      <c r="H21" s="43" t="s">
        <v>14</v>
      </c>
      <c r="I21" s="43" t="s">
        <v>14</v>
      </c>
      <c r="J21" s="43" t="s">
        <v>14</v>
      </c>
      <c r="K21" s="43" t="s">
        <v>14</v>
      </c>
      <c r="L21" s="43" t="s">
        <v>14</v>
      </c>
      <c r="M21" s="43" t="s">
        <v>14</v>
      </c>
      <c r="N21" s="43" t="s">
        <v>14</v>
      </c>
      <c r="O21" s="43" t="s">
        <v>14</v>
      </c>
      <c r="P21" s="43" t="s">
        <v>14</v>
      </c>
      <c r="Q21" s="43" t="s">
        <v>14</v>
      </c>
      <c r="R21" s="43" t="s">
        <v>14</v>
      </c>
      <c r="S21" s="43" t="s">
        <v>14</v>
      </c>
      <c r="T21" s="43" t="s">
        <v>14</v>
      </c>
      <c r="U21" s="43" t="s">
        <v>14</v>
      </c>
      <c r="V21" s="43" t="s">
        <v>14</v>
      </c>
      <c r="W21" s="43" t="s">
        <v>14</v>
      </c>
      <c r="X21" s="43" t="s">
        <v>14</v>
      </c>
      <c r="Y21" s="43" t="s">
        <v>14</v>
      </c>
      <c r="Z21" s="43" t="s">
        <v>14</v>
      </c>
      <c r="AA21" s="43" t="s">
        <v>14</v>
      </c>
      <c r="AB21" s="43" t="s">
        <v>14</v>
      </c>
      <c r="AC21" s="43" t="s">
        <v>14</v>
      </c>
      <c r="AD21" s="43" t="s">
        <v>14</v>
      </c>
      <c r="AE21" s="43" t="s">
        <v>14</v>
      </c>
      <c r="AF21" s="43" t="s">
        <v>14</v>
      </c>
      <c r="AG21" s="43" t="s">
        <v>14</v>
      </c>
      <c r="AH21" s="43" t="s">
        <v>14</v>
      </c>
      <c r="AI21" s="43" t="s">
        <v>14</v>
      </c>
      <c r="AJ21" s="43" t="s">
        <v>14</v>
      </c>
      <c r="AK21" s="43" t="s">
        <v>14</v>
      </c>
      <c r="AL21" s="43" t="s">
        <v>14</v>
      </c>
      <c r="AM21" s="43" t="s">
        <v>14</v>
      </c>
      <c r="AN21" s="43" t="s">
        <v>14</v>
      </c>
      <c r="AO21" s="43" t="s">
        <v>14</v>
      </c>
      <c r="AP21" s="43" t="s">
        <v>14</v>
      </c>
      <c r="AQ21" s="43" t="s">
        <v>14</v>
      </c>
      <c r="AR21" s="43" t="s">
        <v>14</v>
      </c>
      <c r="AS21" s="43" t="s">
        <v>14</v>
      </c>
      <c r="AT21" s="43" t="s">
        <v>14</v>
      </c>
      <c r="AU21" s="43" t="s">
        <v>14</v>
      </c>
      <c r="AV21" s="43" t="s">
        <v>14</v>
      </c>
      <c r="AW21" s="43" t="s">
        <v>14</v>
      </c>
      <c r="AX21" s="43" t="s">
        <v>14</v>
      </c>
      <c r="AY21" s="43" t="s">
        <v>14</v>
      </c>
      <c r="AZ21" s="43" t="s">
        <v>14</v>
      </c>
      <c r="BA21" s="43" t="s">
        <v>14</v>
      </c>
      <c r="BB21" s="43" t="s">
        <v>14</v>
      </c>
    </row>
    <row r="22" spans="1:54" s="5" customFormat="1" ht="18.75" customHeight="1" thickTop="1">
      <c r="A22" s="54" t="s">
        <v>25</v>
      </c>
      <c r="B22" s="29" t="s">
        <v>13</v>
      </c>
      <c r="C22" s="30">
        <v>7500</v>
      </c>
      <c r="D22" s="30">
        <v>7500</v>
      </c>
      <c r="E22" s="30">
        <v>7500</v>
      </c>
      <c r="F22" s="30">
        <v>7500</v>
      </c>
      <c r="G22" s="30">
        <v>7500</v>
      </c>
      <c r="H22" s="30">
        <v>7500</v>
      </c>
      <c r="I22" s="30">
        <v>7500</v>
      </c>
      <c r="J22" s="30">
        <v>7500</v>
      </c>
      <c r="K22" s="30">
        <v>7500</v>
      </c>
      <c r="L22" s="30">
        <v>7500</v>
      </c>
      <c r="M22" s="30">
        <v>7500</v>
      </c>
      <c r="N22" s="30">
        <v>7500</v>
      </c>
      <c r="O22" s="30">
        <v>7500</v>
      </c>
      <c r="P22" s="30">
        <v>7500</v>
      </c>
      <c r="Q22" s="30">
        <v>7500</v>
      </c>
      <c r="R22" s="30">
        <v>7500</v>
      </c>
      <c r="S22" s="30">
        <v>7500</v>
      </c>
      <c r="T22" s="30">
        <v>2500</v>
      </c>
      <c r="U22" s="30">
        <v>7500</v>
      </c>
      <c r="V22" s="30">
        <v>7500</v>
      </c>
      <c r="W22" s="30">
        <v>7500</v>
      </c>
      <c r="X22" s="30">
        <v>7500</v>
      </c>
      <c r="Y22" s="30">
        <v>7500</v>
      </c>
      <c r="Z22" s="30">
        <v>7500</v>
      </c>
      <c r="AA22" s="30">
        <v>7500</v>
      </c>
      <c r="AB22" s="30">
        <v>7500</v>
      </c>
      <c r="AC22" s="30">
        <v>7500</v>
      </c>
      <c r="AD22" s="30">
        <v>7500</v>
      </c>
      <c r="AE22" s="30">
        <v>7500</v>
      </c>
      <c r="AF22" s="30">
        <v>7500</v>
      </c>
      <c r="AG22" s="30">
        <v>7500</v>
      </c>
      <c r="AH22" s="30">
        <v>7500</v>
      </c>
      <c r="AI22" s="30">
        <v>7500</v>
      </c>
      <c r="AJ22" s="30">
        <v>7500</v>
      </c>
      <c r="AK22" s="30">
        <v>7500</v>
      </c>
      <c r="AL22" s="30">
        <v>7500</v>
      </c>
      <c r="AM22" s="30">
        <v>7500</v>
      </c>
      <c r="AN22" s="30">
        <v>7500</v>
      </c>
      <c r="AO22" s="30">
        <v>7500</v>
      </c>
      <c r="AP22" s="30">
        <v>7500</v>
      </c>
      <c r="AQ22" s="30">
        <v>7500</v>
      </c>
      <c r="AR22" s="30">
        <v>7500</v>
      </c>
      <c r="AS22" s="30">
        <v>7500</v>
      </c>
      <c r="AT22" s="30">
        <v>7500</v>
      </c>
      <c r="AU22" s="30">
        <v>7500</v>
      </c>
      <c r="AV22" s="30">
        <v>7500</v>
      </c>
      <c r="AW22" s="30">
        <v>7500</v>
      </c>
      <c r="AX22" s="30">
        <v>7500</v>
      </c>
      <c r="AY22" s="30">
        <v>7500</v>
      </c>
      <c r="AZ22" s="30">
        <v>7500</v>
      </c>
      <c r="BA22" s="30">
        <v>7500</v>
      </c>
      <c r="BB22" s="30">
        <v>7500</v>
      </c>
    </row>
    <row r="23" spans="1:54" s="5" customFormat="1" ht="18.75" customHeight="1">
      <c r="A23" s="55"/>
      <c r="B23" s="29" t="s">
        <v>2</v>
      </c>
      <c r="C23" s="30">
        <f>C22/C7/36</f>
        <v>0.3373272884283247</v>
      </c>
      <c r="D23" s="30">
        <f aca="true" t="shared" si="25" ref="D23:AR23">D22/D7/36</f>
        <v>0.24355077546566908</v>
      </c>
      <c r="E23" s="30">
        <f t="shared" si="25"/>
        <v>0.3281356644090933</v>
      </c>
      <c r="F23" s="30">
        <f t="shared" si="25"/>
        <v>0.29508970727101036</v>
      </c>
      <c r="G23" s="30">
        <f t="shared" si="25"/>
        <v>0.2938410907381288</v>
      </c>
      <c r="H23" s="30">
        <f t="shared" si="25"/>
        <v>0.3115031897926635</v>
      </c>
      <c r="I23" s="30">
        <f t="shared" si="25"/>
        <v>0.36383746652695304</v>
      </c>
      <c r="J23" s="30">
        <f t="shared" si="25"/>
        <v>0.4147587762957064</v>
      </c>
      <c r="K23" s="30">
        <f t="shared" si="25"/>
        <v>1.2907889301941347</v>
      </c>
      <c r="L23" s="30">
        <f t="shared" si="25"/>
        <v>0.30180114925877644</v>
      </c>
      <c r="M23" s="30">
        <f t="shared" si="25"/>
        <v>0.7292031268230078</v>
      </c>
      <c r="N23" s="30">
        <f t="shared" si="25"/>
        <v>0.7226268932824603</v>
      </c>
      <c r="O23" s="30">
        <f t="shared" si="25"/>
        <v>0.7139593328763993</v>
      </c>
      <c r="P23" s="30">
        <f t="shared" si="25"/>
        <v>0.7095821980018164</v>
      </c>
      <c r="Q23" s="30">
        <f t="shared" si="25"/>
        <v>0.7196315486470927</v>
      </c>
      <c r="R23" s="30">
        <f t="shared" si="25"/>
        <v>1.2891914191419143</v>
      </c>
      <c r="S23" s="30">
        <f t="shared" si="25"/>
        <v>0.4417585524455753</v>
      </c>
      <c r="T23" s="30">
        <f t="shared" si="25"/>
        <v>0.1187693594055831</v>
      </c>
      <c r="U23" s="30">
        <f t="shared" si="25"/>
        <v>0.3606879039704525</v>
      </c>
      <c r="V23" s="30">
        <f t="shared" si="25"/>
        <v>0.3991060025542784</v>
      </c>
      <c r="W23" s="30">
        <f t="shared" si="25"/>
        <v>0.39872408293460926</v>
      </c>
      <c r="X23" s="30">
        <f t="shared" si="25"/>
        <v>0.40296582849774343</v>
      </c>
      <c r="Y23" s="30">
        <f t="shared" si="25"/>
        <v>0.39389928783008765</v>
      </c>
      <c r="Z23" s="30">
        <f t="shared" si="25"/>
        <v>0.39803846643739654</v>
      </c>
      <c r="AA23" s="30">
        <f t="shared" si="25"/>
        <v>0.39994880655276127</v>
      </c>
      <c r="AB23" s="30">
        <f t="shared" si="25"/>
        <v>0.4023432470709412</v>
      </c>
      <c r="AC23" s="30">
        <f t="shared" si="25"/>
        <v>0.40634549119042973</v>
      </c>
      <c r="AD23" s="30">
        <f t="shared" si="25"/>
        <v>0.39006428259377146</v>
      </c>
      <c r="AE23" s="30">
        <f t="shared" si="25"/>
        <v>0.3896265818839224</v>
      </c>
      <c r="AF23" s="30">
        <f t="shared" si="25"/>
        <v>0.4519161243673174</v>
      </c>
      <c r="AG23" s="30">
        <f t="shared" si="25"/>
        <v>0.4447765442641617</v>
      </c>
      <c r="AH23" s="30">
        <f t="shared" si="25"/>
        <v>0.2938410907381288</v>
      </c>
      <c r="AI23" s="30">
        <f t="shared" si="25"/>
        <v>0.5161876445325404</v>
      </c>
      <c r="AJ23" s="30">
        <f t="shared" si="25"/>
        <v>0.2875149507774404</v>
      </c>
      <c r="AK23" s="30">
        <f t="shared" si="25"/>
        <v>0.524636951229749</v>
      </c>
      <c r="AL23" s="30">
        <f t="shared" si="25"/>
        <v>0.3965232838472275</v>
      </c>
      <c r="AM23" s="30">
        <f t="shared" si="25"/>
        <v>2.774079005770085</v>
      </c>
      <c r="AN23" s="30">
        <f t="shared" si="25"/>
        <v>0.2820651683364924</v>
      </c>
      <c r="AO23" s="30">
        <f t="shared" si="25"/>
        <v>0.406821584325978</v>
      </c>
      <c r="AP23" s="30">
        <f t="shared" si="25"/>
        <v>0.5279608041898969</v>
      </c>
      <c r="AQ23" s="30">
        <f t="shared" si="25"/>
        <v>0.2990287546050428</v>
      </c>
      <c r="AR23" s="30">
        <f t="shared" si="25"/>
        <v>0.3782377148390221</v>
      </c>
      <c r="AS23" s="30">
        <f aca="true" t="shared" si="26" ref="AS23:BB23">AS22/AS7/36</f>
        <v>0.3742963229129237</v>
      </c>
      <c r="AT23" s="30">
        <f t="shared" si="26"/>
        <v>0.508130081300813</v>
      </c>
      <c r="AU23" s="30">
        <f t="shared" si="26"/>
        <v>0.4099435917617736</v>
      </c>
      <c r="AV23" s="30">
        <f t="shared" si="26"/>
        <v>0.296391141461564</v>
      </c>
      <c r="AW23" s="30">
        <f t="shared" si="26"/>
        <v>0.29301453352086265</v>
      </c>
      <c r="AX23" s="30">
        <f t="shared" si="26"/>
        <v>0.3487917852558737</v>
      </c>
      <c r="AY23" s="30">
        <f t="shared" si="26"/>
        <v>0.3563080782167493</v>
      </c>
      <c r="AZ23" s="30">
        <f t="shared" si="26"/>
        <v>0.462962962962963</v>
      </c>
      <c r="BA23" s="30">
        <f t="shared" si="26"/>
        <v>0.4623465009616807</v>
      </c>
      <c r="BB23" s="30">
        <f t="shared" si="26"/>
        <v>0.29715209432796086</v>
      </c>
    </row>
    <row r="24" spans="1:54" s="5" customFormat="1" ht="18.75" customHeight="1" thickBot="1">
      <c r="A24" s="56"/>
      <c r="B24" s="42" t="s">
        <v>0</v>
      </c>
      <c r="C24" s="45">
        <v>43435</v>
      </c>
      <c r="D24" s="45">
        <v>43435</v>
      </c>
      <c r="E24" s="45">
        <v>43435</v>
      </c>
      <c r="F24" s="45">
        <v>43435</v>
      </c>
      <c r="G24" s="45">
        <v>43435</v>
      </c>
      <c r="H24" s="45">
        <v>43435</v>
      </c>
      <c r="I24" s="45">
        <v>43435</v>
      </c>
      <c r="J24" s="45">
        <v>43435</v>
      </c>
      <c r="K24" s="45">
        <v>43435</v>
      </c>
      <c r="L24" s="45">
        <v>43435</v>
      </c>
      <c r="M24" s="45">
        <v>43435</v>
      </c>
      <c r="N24" s="45">
        <v>43435</v>
      </c>
      <c r="O24" s="45">
        <v>43435</v>
      </c>
      <c r="P24" s="45">
        <v>43435</v>
      </c>
      <c r="Q24" s="45">
        <v>43435</v>
      </c>
      <c r="R24" s="45">
        <v>43435</v>
      </c>
      <c r="S24" s="45">
        <v>43435</v>
      </c>
      <c r="T24" s="45">
        <v>43435</v>
      </c>
      <c r="U24" s="45">
        <v>43435</v>
      </c>
      <c r="V24" s="45">
        <v>43435</v>
      </c>
      <c r="W24" s="45">
        <v>43435</v>
      </c>
      <c r="X24" s="45">
        <v>43435</v>
      </c>
      <c r="Y24" s="45">
        <v>43435</v>
      </c>
      <c r="Z24" s="45">
        <v>43435</v>
      </c>
      <c r="AA24" s="45">
        <v>43435</v>
      </c>
      <c r="AB24" s="45">
        <v>43435</v>
      </c>
      <c r="AC24" s="45">
        <v>43435</v>
      </c>
      <c r="AD24" s="45">
        <v>43435</v>
      </c>
      <c r="AE24" s="45">
        <v>43435</v>
      </c>
      <c r="AF24" s="45">
        <v>43435</v>
      </c>
      <c r="AG24" s="45">
        <v>43435</v>
      </c>
      <c r="AH24" s="45">
        <v>43435</v>
      </c>
      <c r="AI24" s="45">
        <v>43435</v>
      </c>
      <c r="AJ24" s="45">
        <v>43435</v>
      </c>
      <c r="AK24" s="45">
        <v>43435</v>
      </c>
      <c r="AL24" s="45">
        <v>43435</v>
      </c>
      <c r="AM24" s="45">
        <v>43435</v>
      </c>
      <c r="AN24" s="45">
        <v>43435</v>
      </c>
      <c r="AO24" s="45">
        <v>43435</v>
      </c>
      <c r="AP24" s="45">
        <v>43435</v>
      </c>
      <c r="AQ24" s="45">
        <v>43435</v>
      </c>
      <c r="AR24" s="45">
        <v>43435</v>
      </c>
      <c r="AS24" s="45">
        <v>43435</v>
      </c>
      <c r="AT24" s="45">
        <v>43435</v>
      </c>
      <c r="AU24" s="45">
        <v>43435</v>
      </c>
      <c r="AV24" s="45">
        <v>43435</v>
      </c>
      <c r="AW24" s="45">
        <v>43435</v>
      </c>
      <c r="AX24" s="45">
        <v>43435</v>
      </c>
      <c r="AY24" s="45">
        <v>43435</v>
      </c>
      <c r="AZ24" s="45">
        <v>43435</v>
      </c>
      <c r="BA24" s="45">
        <v>43435</v>
      </c>
      <c r="BB24" s="45">
        <v>43435</v>
      </c>
    </row>
    <row r="25" spans="1:54" s="5" customFormat="1" ht="18.75" customHeight="1" thickTop="1">
      <c r="A25" s="53" t="s">
        <v>18</v>
      </c>
      <c r="B25" s="16" t="s">
        <v>5</v>
      </c>
      <c r="C25" s="13">
        <f>C8*0.7%</f>
        <v>4.3232</v>
      </c>
      <c r="D25" s="13">
        <f>D8*0.7%</f>
        <v>5.987799999999999</v>
      </c>
      <c r="E25" s="13">
        <f>E8*0.7%</f>
        <v>4.444299999999999</v>
      </c>
      <c r="F25" s="13">
        <f>F8*0.7%</f>
        <v>4.941999999999999</v>
      </c>
      <c r="G25" s="13">
        <f>G8*0.7%</f>
        <v>4.962999999999999</v>
      </c>
      <c r="H25" s="13">
        <f aca="true" t="shared" si="27" ref="H25:AJ25">H8*0.7%</f>
        <v>4.6815999999999995</v>
      </c>
      <c r="I25" s="13">
        <f t="shared" si="27"/>
        <v>4.0081999999999995</v>
      </c>
      <c r="J25" s="13">
        <f t="shared" si="27"/>
        <v>3.5161</v>
      </c>
      <c r="K25" s="13">
        <f t="shared" si="27"/>
        <v>1.1298</v>
      </c>
      <c r="L25" s="13">
        <f t="shared" si="27"/>
        <v>4.8321</v>
      </c>
      <c r="M25" s="13">
        <f t="shared" si="27"/>
        <v>1.9998999999999998</v>
      </c>
      <c r="N25" s="13">
        <f t="shared" si="27"/>
        <v>2.0181</v>
      </c>
      <c r="O25" s="13">
        <f t="shared" si="27"/>
        <v>2.0425999999999997</v>
      </c>
      <c r="P25" s="13">
        <f t="shared" si="27"/>
        <v>2.0552</v>
      </c>
      <c r="Q25" s="13">
        <f t="shared" si="27"/>
        <v>2.0265</v>
      </c>
      <c r="R25" s="13">
        <f t="shared" si="27"/>
        <v>1.1311999999999998</v>
      </c>
      <c r="S25" s="13">
        <f t="shared" si="27"/>
        <v>3.3011999999999997</v>
      </c>
      <c r="T25" s="13">
        <f t="shared" si="27"/>
        <v>4.0929</v>
      </c>
      <c r="U25" s="13">
        <f t="shared" si="27"/>
        <v>4.0432</v>
      </c>
      <c r="V25" s="13">
        <f t="shared" si="27"/>
        <v>3.6539999999999995</v>
      </c>
      <c r="W25" s="13">
        <f t="shared" si="27"/>
        <v>3.6574999999999998</v>
      </c>
      <c r="X25" s="13">
        <f t="shared" si="27"/>
        <v>3.6189999999999998</v>
      </c>
      <c r="Y25" s="13">
        <f t="shared" si="27"/>
        <v>3.7022999999999993</v>
      </c>
      <c r="Z25" s="13">
        <f t="shared" si="27"/>
        <v>3.6637999999999993</v>
      </c>
      <c r="AA25" s="13">
        <f t="shared" si="27"/>
        <v>3.6462999999999997</v>
      </c>
      <c r="AB25" s="13">
        <f t="shared" si="27"/>
        <v>3.624599999999999</v>
      </c>
      <c r="AC25" s="13">
        <f t="shared" si="27"/>
        <v>3.5888999999999998</v>
      </c>
      <c r="AD25" s="13">
        <f t="shared" si="27"/>
        <v>3.7386999999999997</v>
      </c>
      <c r="AE25" s="13">
        <f t="shared" si="27"/>
        <v>3.7429</v>
      </c>
      <c r="AF25" s="13">
        <f t="shared" si="27"/>
        <v>3.227</v>
      </c>
      <c r="AG25" s="13">
        <f t="shared" si="27"/>
        <v>3.2787999999999995</v>
      </c>
      <c r="AH25" s="13">
        <f t="shared" si="27"/>
        <v>4.962999999999999</v>
      </c>
      <c r="AI25" s="13">
        <f t="shared" si="27"/>
        <v>2.8251999999999997</v>
      </c>
      <c r="AJ25" s="13">
        <f t="shared" si="27"/>
        <v>5.0722</v>
      </c>
      <c r="AK25" s="13">
        <f aca="true" t="shared" si="28" ref="AK25:AR25">AK8*0.7%</f>
        <v>2.7797</v>
      </c>
      <c r="AL25" s="13">
        <f t="shared" si="28"/>
        <v>3.6777999999999995</v>
      </c>
      <c r="AM25" s="13">
        <f t="shared" si="28"/>
        <v>0.5257</v>
      </c>
      <c r="AN25" s="13">
        <f t="shared" si="28"/>
        <v>5.1701999999999995</v>
      </c>
      <c r="AO25" s="13">
        <f t="shared" si="28"/>
        <v>3.5846999999999998</v>
      </c>
      <c r="AP25" s="13">
        <f t="shared" si="28"/>
        <v>2.7622</v>
      </c>
      <c r="AQ25" s="13">
        <f t="shared" si="28"/>
        <v>4.8769</v>
      </c>
      <c r="AR25" s="13">
        <f t="shared" si="28"/>
        <v>3.8555999999999995</v>
      </c>
      <c r="AS25" s="13">
        <f aca="true" t="shared" si="29" ref="AS25:BB25">AS8*0.7%</f>
        <v>3.8962</v>
      </c>
      <c r="AT25" s="13">
        <f t="shared" si="29"/>
        <v>2.8699999999999997</v>
      </c>
      <c r="AU25" s="13">
        <f t="shared" si="29"/>
        <v>3.5573999999999995</v>
      </c>
      <c r="AV25" s="13">
        <f t="shared" si="29"/>
        <v>4.920299999999999</v>
      </c>
      <c r="AW25" s="13">
        <f t="shared" si="29"/>
        <v>4.976999999999999</v>
      </c>
      <c r="AX25" s="13">
        <f t="shared" si="29"/>
        <v>4.181099999999999</v>
      </c>
      <c r="AY25" s="13">
        <f t="shared" si="29"/>
        <v>4.0929</v>
      </c>
      <c r="AZ25" s="13">
        <f t="shared" si="29"/>
        <v>3.1499999999999995</v>
      </c>
      <c r="BA25" s="13">
        <f t="shared" si="29"/>
        <v>3.1542</v>
      </c>
      <c r="BB25" s="13">
        <f t="shared" si="29"/>
        <v>4.907699999999999</v>
      </c>
    </row>
    <row r="26" spans="1:54" s="5" customFormat="1" ht="18.75" customHeight="1">
      <c r="A26" s="51"/>
      <c r="B26" s="17" t="s">
        <v>13</v>
      </c>
      <c r="C26" s="12">
        <f>45.32*C25</f>
        <v>195.927424</v>
      </c>
      <c r="D26" s="12">
        <f>45.32*D25</f>
        <v>271.36709599999995</v>
      </c>
      <c r="E26" s="12">
        <f>45.32*E25</f>
        <v>201.41567599999996</v>
      </c>
      <c r="F26" s="12">
        <f>45.32*F25</f>
        <v>223.97143999999997</v>
      </c>
      <c r="G26" s="12">
        <f>45.32*G25</f>
        <v>224.92315999999997</v>
      </c>
      <c r="H26" s="12">
        <f aca="true" t="shared" si="30" ref="H26:AJ26">45.32*H25</f>
        <v>212.170112</v>
      </c>
      <c r="I26" s="12">
        <f t="shared" si="30"/>
        <v>181.65162399999997</v>
      </c>
      <c r="J26" s="12">
        <f t="shared" si="30"/>
        <v>159.349652</v>
      </c>
      <c r="K26" s="12">
        <f t="shared" si="30"/>
        <v>51.202535999999995</v>
      </c>
      <c r="L26" s="12">
        <f t="shared" si="30"/>
        <v>218.990772</v>
      </c>
      <c r="M26" s="12">
        <f t="shared" si="30"/>
        <v>90.63546799999999</v>
      </c>
      <c r="N26" s="12">
        <f t="shared" si="30"/>
        <v>91.460292</v>
      </c>
      <c r="O26" s="12">
        <f t="shared" si="30"/>
        <v>92.57063199999999</v>
      </c>
      <c r="P26" s="12">
        <f t="shared" si="30"/>
        <v>93.141664</v>
      </c>
      <c r="Q26" s="12">
        <f t="shared" si="30"/>
        <v>91.84098</v>
      </c>
      <c r="R26" s="12">
        <f t="shared" si="30"/>
        <v>51.26598399999999</v>
      </c>
      <c r="S26" s="12">
        <f t="shared" si="30"/>
        <v>149.61038399999998</v>
      </c>
      <c r="T26" s="12">
        <f t="shared" si="30"/>
        <v>185.490228</v>
      </c>
      <c r="U26" s="12">
        <f t="shared" si="30"/>
        <v>183.237824</v>
      </c>
      <c r="V26" s="12">
        <f t="shared" si="30"/>
        <v>165.59927999999996</v>
      </c>
      <c r="W26" s="12">
        <f t="shared" si="30"/>
        <v>165.75789999999998</v>
      </c>
      <c r="X26" s="12">
        <f t="shared" si="30"/>
        <v>164.01308</v>
      </c>
      <c r="Y26" s="12">
        <f t="shared" si="30"/>
        <v>167.78823599999996</v>
      </c>
      <c r="Z26" s="12">
        <f t="shared" si="30"/>
        <v>166.04341599999998</v>
      </c>
      <c r="AA26" s="12">
        <f t="shared" si="30"/>
        <v>165.250316</v>
      </c>
      <c r="AB26" s="12">
        <f t="shared" si="30"/>
        <v>164.26687199999995</v>
      </c>
      <c r="AC26" s="12">
        <f t="shared" si="30"/>
        <v>162.648948</v>
      </c>
      <c r="AD26" s="12">
        <f t="shared" si="30"/>
        <v>169.437884</v>
      </c>
      <c r="AE26" s="12">
        <f t="shared" si="30"/>
        <v>169.628228</v>
      </c>
      <c r="AF26" s="12">
        <f t="shared" si="30"/>
        <v>146.24764</v>
      </c>
      <c r="AG26" s="12">
        <f t="shared" si="30"/>
        <v>148.59521599999997</v>
      </c>
      <c r="AH26" s="12">
        <f t="shared" si="30"/>
        <v>224.92315999999997</v>
      </c>
      <c r="AI26" s="12">
        <f t="shared" si="30"/>
        <v>128.038064</v>
      </c>
      <c r="AJ26" s="12">
        <f t="shared" si="30"/>
        <v>229.87210399999998</v>
      </c>
      <c r="AK26" s="12">
        <f aca="true" t="shared" si="31" ref="AK26:AR26">45.32*AK25</f>
        <v>125.976004</v>
      </c>
      <c r="AL26" s="12">
        <f t="shared" si="31"/>
        <v>166.67789599999998</v>
      </c>
      <c r="AM26" s="12">
        <f t="shared" si="31"/>
        <v>23.824723999999996</v>
      </c>
      <c r="AN26" s="12">
        <f t="shared" si="31"/>
        <v>234.31346399999998</v>
      </c>
      <c r="AO26" s="12">
        <f t="shared" si="31"/>
        <v>162.45860399999998</v>
      </c>
      <c r="AP26" s="12">
        <f t="shared" si="31"/>
        <v>125.182904</v>
      </c>
      <c r="AQ26" s="12">
        <f t="shared" si="31"/>
        <v>221.021108</v>
      </c>
      <c r="AR26" s="12">
        <f t="shared" si="31"/>
        <v>174.73579199999998</v>
      </c>
      <c r="AS26" s="12">
        <f aca="true" t="shared" si="32" ref="AS26:BB26">45.32*AS25</f>
        <v>176.575784</v>
      </c>
      <c r="AT26" s="12">
        <f t="shared" si="32"/>
        <v>130.0684</v>
      </c>
      <c r="AU26" s="12">
        <f t="shared" si="32"/>
        <v>161.22136799999998</v>
      </c>
      <c r="AV26" s="12">
        <f t="shared" si="32"/>
        <v>222.98799599999995</v>
      </c>
      <c r="AW26" s="12">
        <f t="shared" si="32"/>
        <v>225.55763999999996</v>
      </c>
      <c r="AX26" s="12">
        <f t="shared" si="32"/>
        <v>189.48745199999996</v>
      </c>
      <c r="AY26" s="12">
        <f t="shared" si="32"/>
        <v>185.490228</v>
      </c>
      <c r="AZ26" s="12">
        <f t="shared" si="32"/>
        <v>142.75799999999998</v>
      </c>
      <c r="BA26" s="12">
        <f t="shared" si="32"/>
        <v>142.948344</v>
      </c>
      <c r="BB26" s="12">
        <f t="shared" si="32"/>
        <v>222.41696399999998</v>
      </c>
    </row>
    <row r="27" spans="1:54" s="5" customFormat="1" ht="18.75" customHeight="1">
      <c r="A27" s="51"/>
      <c r="B27" s="17" t="s">
        <v>2</v>
      </c>
      <c r="C27" s="12">
        <f>C26/C7/12</f>
        <v>0.026436666666666664</v>
      </c>
      <c r="D27" s="12">
        <f>D26/D7/12</f>
        <v>0.026436666666666664</v>
      </c>
      <c r="E27" s="12">
        <f>E26/E7/12</f>
        <v>0.026436666666666664</v>
      </c>
      <c r="F27" s="12">
        <f>F26/F7/12</f>
        <v>0.026436666666666664</v>
      </c>
      <c r="G27" s="12">
        <f>G26/G7/12</f>
        <v>0.026436666666666664</v>
      </c>
      <c r="H27" s="12">
        <f aca="true" t="shared" si="33" ref="H27:AJ27">H26/H7/12</f>
        <v>0.026436666666666667</v>
      </c>
      <c r="I27" s="12">
        <f t="shared" si="33"/>
        <v>0.02643666666666666</v>
      </c>
      <c r="J27" s="12">
        <f t="shared" si="33"/>
        <v>0.026436666666666664</v>
      </c>
      <c r="K27" s="12">
        <f t="shared" si="33"/>
        <v>0.026436666666666664</v>
      </c>
      <c r="L27" s="12">
        <f t="shared" si="33"/>
        <v>0.026436666666666667</v>
      </c>
      <c r="M27" s="12">
        <f t="shared" si="33"/>
        <v>0.026436666666666664</v>
      </c>
      <c r="N27" s="12">
        <f t="shared" si="33"/>
        <v>0.026436666666666664</v>
      </c>
      <c r="O27" s="12">
        <f t="shared" si="33"/>
        <v>0.026436666666666664</v>
      </c>
      <c r="P27" s="12">
        <f t="shared" si="33"/>
        <v>0.026436666666666667</v>
      </c>
      <c r="Q27" s="12">
        <f t="shared" si="33"/>
        <v>0.026436666666666667</v>
      </c>
      <c r="R27" s="12">
        <f t="shared" si="33"/>
        <v>0.026436666666666664</v>
      </c>
      <c r="S27" s="12">
        <f t="shared" si="33"/>
        <v>0.026436666666666664</v>
      </c>
      <c r="T27" s="12">
        <f t="shared" si="33"/>
        <v>0.026436666666666664</v>
      </c>
      <c r="U27" s="12">
        <f t="shared" si="33"/>
        <v>0.026436666666666664</v>
      </c>
      <c r="V27" s="12">
        <f t="shared" si="33"/>
        <v>0.02643666666666666</v>
      </c>
      <c r="W27" s="12">
        <f t="shared" si="33"/>
        <v>0.026436666666666664</v>
      </c>
      <c r="X27" s="12">
        <f t="shared" si="33"/>
        <v>0.026436666666666667</v>
      </c>
      <c r="Y27" s="12">
        <f t="shared" si="33"/>
        <v>0.02643666666666666</v>
      </c>
      <c r="Z27" s="12">
        <f t="shared" si="33"/>
        <v>0.026436666666666664</v>
      </c>
      <c r="AA27" s="12">
        <f t="shared" si="33"/>
        <v>0.026436666666666667</v>
      </c>
      <c r="AB27" s="12">
        <f t="shared" si="33"/>
        <v>0.02643666666666666</v>
      </c>
      <c r="AC27" s="12">
        <f t="shared" si="33"/>
        <v>0.026436666666666664</v>
      </c>
      <c r="AD27" s="12">
        <f t="shared" si="33"/>
        <v>0.026436666666666664</v>
      </c>
      <c r="AE27" s="12">
        <f t="shared" si="33"/>
        <v>0.026436666666666664</v>
      </c>
      <c r="AF27" s="12">
        <f t="shared" si="33"/>
        <v>0.026436666666666664</v>
      </c>
      <c r="AG27" s="12">
        <f t="shared" si="33"/>
        <v>0.026436666666666664</v>
      </c>
      <c r="AH27" s="12">
        <f t="shared" si="33"/>
        <v>0.026436666666666664</v>
      </c>
      <c r="AI27" s="12">
        <f t="shared" si="33"/>
        <v>0.026436666666666664</v>
      </c>
      <c r="AJ27" s="12">
        <f t="shared" si="33"/>
        <v>0.026436666666666664</v>
      </c>
      <c r="AK27" s="12">
        <f aca="true" t="shared" si="34" ref="AK27:AR27">AK26/AK7/12</f>
        <v>0.026436666666666664</v>
      </c>
      <c r="AL27" s="12">
        <f t="shared" si="34"/>
        <v>0.026436666666666664</v>
      </c>
      <c r="AM27" s="12">
        <f t="shared" si="34"/>
        <v>0.026436666666666664</v>
      </c>
      <c r="AN27" s="12">
        <f t="shared" si="34"/>
        <v>0.026436666666666664</v>
      </c>
      <c r="AO27" s="12">
        <f t="shared" si="34"/>
        <v>0.026436666666666664</v>
      </c>
      <c r="AP27" s="12">
        <f t="shared" si="34"/>
        <v>0.026436666666666664</v>
      </c>
      <c r="AQ27" s="12">
        <f t="shared" si="34"/>
        <v>0.026436666666666664</v>
      </c>
      <c r="AR27" s="12">
        <f t="shared" si="34"/>
        <v>0.026436666666666664</v>
      </c>
      <c r="AS27" s="12">
        <f aca="true" t="shared" si="35" ref="AS27:BB27">AS26/AS7/12</f>
        <v>0.026436666666666664</v>
      </c>
      <c r="AT27" s="12">
        <f t="shared" si="35"/>
        <v>0.026436666666666664</v>
      </c>
      <c r="AU27" s="12">
        <f t="shared" si="35"/>
        <v>0.026436666666666664</v>
      </c>
      <c r="AV27" s="12">
        <f t="shared" si="35"/>
        <v>0.026436666666666664</v>
      </c>
      <c r="AW27" s="12">
        <f t="shared" si="35"/>
        <v>0.026436666666666664</v>
      </c>
      <c r="AX27" s="12">
        <f t="shared" si="35"/>
        <v>0.026436666666666664</v>
      </c>
      <c r="AY27" s="12">
        <f t="shared" si="35"/>
        <v>0.026436666666666664</v>
      </c>
      <c r="AZ27" s="12">
        <f t="shared" si="35"/>
        <v>0.026436666666666664</v>
      </c>
      <c r="BA27" s="12">
        <f t="shared" si="35"/>
        <v>0.026436666666666664</v>
      </c>
      <c r="BB27" s="12">
        <f t="shared" si="35"/>
        <v>0.026436666666666664</v>
      </c>
    </row>
    <row r="28" spans="1:54" s="5" customFormat="1" ht="18.75" customHeight="1" thickBot="1">
      <c r="A28" s="52"/>
      <c r="B28" s="42" t="s">
        <v>0</v>
      </c>
      <c r="C28" s="43" t="s">
        <v>14</v>
      </c>
      <c r="D28" s="43" t="s">
        <v>14</v>
      </c>
      <c r="E28" s="43" t="s">
        <v>14</v>
      </c>
      <c r="F28" s="43" t="s">
        <v>14</v>
      </c>
      <c r="G28" s="43" t="s">
        <v>14</v>
      </c>
      <c r="H28" s="43" t="s">
        <v>14</v>
      </c>
      <c r="I28" s="43" t="s">
        <v>14</v>
      </c>
      <c r="J28" s="43" t="s">
        <v>14</v>
      </c>
      <c r="K28" s="43" t="s">
        <v>14</v>
      </c>
      <c r="L28" s="43" t="s">
        <v>14</v>
      </c>
      <c r="M28" s="43" t="s">
        <v>14</v>
      </c>
      <c r="N28" s="43" t="s">
        <v>14</v>
      </c>
      <c r="O28" s="43" t="s">
        <v>14</v>
      </c>
      <c r="P28" s="43" t="s">
        <v>14</v>
      </c>
      <c r="Q28" s="43" t="s">
        <v>14</v>
      </c>
      <c r="R28" s="43" t="s">
        <v>14</v>
      </c>
      <c r="S28" s="43" t="s">
        <v>14</v>
      </c>
      <c r="T28" s="43" t="s">
        <v>14</v>
      </c>
      <c r="U28" s="43" t="s">
        <v>14</v>
      </c>
      <c r="V28" s="43" t="s">
        <v>14</v>
      </c>
      <c r="W28" s="43" t="s">
        <v>14</v>
      </c>
      <c r="X28" s="43" t="s">
        <v>14</v>
      </c>
      <c r="Y28" s="43" t="s">
        <v>14</v>
      </c>
      <c r="Z28" s="43" t="s">
        <v>14</v>
      </c>
      <c r="AA28" s="43" t="s">
        <v>14</v>
      </c>
      <c r="AB28" s="43" t="s">
        <v>14</v>
      </c>
      <c r="AC28" s="43" t="s">
        <v>14</v>
      </c>
      <c r="AD28" s="43" t="s">
        <v>14</v>
      </c>
      <c r="AE28" s="43" t="s">
        <v>14</v>
      </c>
      <c r="AF28" s="43" t="s">
        <v>14</v>
      </c>
      <c r="AG28" s="43" t="s">
        <v>14</v>
      </c>
      <c r="AH28" s="43" t="s">
        <v>14</v>
      </c>
      <c r="AI28" s="43" t="s">
        <v>14</v>
      </c>
      <c r="AJ28" s="43" t="s">
        <v>14</v>
      </c>
      <c r="AK28" s="43" t="s">
        <v>14</v>
      </c>
      <c r="AL28" s="43" t="s">
        <v>14</v>
      </c>
      <c r="AM28" s="43" t="s">
        <v>14</v>
      </c>
      <c r="AN28" s="43" t="s">
        <v>14</v>
      </c>
      <c r="AO28" s="43" t="s">
        <v>14</v>
      </c>
      <c r="AP28" s="43" t="s">
        <v>14</v>
      </c>
      <c r="AQ28" s="43" t="s">
        <v>14</v>
      </c>
      <c r="AR28" s="43" t="s">
        <v>14</v>
      </c>
      <c r="AS28" s="43" t="s">
        <v>14</v>
      </c>
      <c r="AT28" s="43" t="s">
        <v>14</v>
      </c>
      <c r="AU28" s="43" t="s">
        <v>14</v>
      </c>
      <c r="AV28" s="43" t="s">
        <v>14</v>
      </c>
      <c r="AW28" s="43" t="s">
        <v>14</v>
      </c>
      <c r="AX28" s="43" t="s">
        <v>14</v>
      </c>
      <c r="AY28" s="43" t="s">
        <v>14</v>
      </c>
      <c r="AZ28" s="43" t="s">
        <v>14</v>
      </c>
      <c r="BA28" s="43" t="s">
        <v>14</v>
      </c>
      <c r="BB28" s="43" t="s">
        <v>14</v>
      </c>
    </row>
    <row r="29" spans="1:54" s="24" customFormat="1" ht="18.75" customHeight="1" thickTop="1">
      <c r="A29" s="53" t="s">
        <v>19</v>
      </c>
      <c r="B29" s="18" t="s">
        <v>15</v>
      </c>
      <c r="C29" s="25" t="s">
        <v>21</v>
      </c>
      <c r="D29" s="25" t="s">
        <v>21</v>
      </c>
      <c r="E29" s="25" t="s">
        <v>21</v>
      </c>
      <c r="F29" s="25" t="s">
        <v>38</v>
      </c>
      <c r="G29" s="25" t="s">
        <v>29</v>
      </c>
      <c r="H29" s="25" t="s">
        <v>22</v>
      </c>
      <c r="I29" s="25" t="s">
        <v>36</v>
      </c>
      <c r="J29" s="25" t="s">
        <v>27</v>
      </c>
      <c r="K29" s="25" t="s">
        <v>41</v>
      </c>
      <c r="L29" s="25" t="s">
        <v>27</v>
      </c>
      <c r="M29" s="25" t="s">
        <v>49</v>
      </c>
      <c r="N29" s="25" t="s">
        <v>49</v>
      </c>
      <c r="O29" s="25" t="s">
        <v>44</v>
      </c>
      <c r="P29" s="25" t="s">
        <v>49</v>
      </c>
      <c r="Q29" s="25" t="s">
        <v>47</v>
      </c>
      <c r="R29" s="25" t="s">
        <v>80</v>
      </c>
      <c r="S29" s="25" t="s">
        <v>47</v>
      </c>
      <c r="T29" s="25" t="s">
        <v>36</v>
      </c>
      <c r="U29" s="25" t="s">
        <v>36</v>
      </c>
      <c r="V29" s="25" t="s">
        <v>27</v>
      </c>
      <c r="W29" s="25" t="s">
        <v>27</v>
      </c>
      <c r="X29" s="25" t="s">
        <v>27</v>
      </c>
      <c r="Y29" s="25" t="s">
        <v>27</v>
      </c>
      <c r="Z29" s="25" t="s">
        <v>27</v>
      </c>
      <c r="AA29" s="25" t="s">
        <v>48</v>
      </c>
      <c r="AB29" s="25" t="s">
        <v>33</v>
      </c>
      <c r="AC29" s="25" t="s">
        <v>33</v>
      </c>
      <c r="AD29" s="25" t="s">
        <v>21</v>
      </c>
      <c r="AE29" s="25" t="s">
        <v>21</v>
      </c>
      <c r="AF29" s="25" t="s">
        <v>21</v>
      </c>
      <c r="AG29" s="25" t="s">
        <v>21</v>
      </c>
      <c r="AH29" s="25" t="s">
        <v>30</v>
      </c>
      <c r="AI29" s="25" t="s">
        <v>22</v>
      </c>
      <c r="AJ29" s="25" t="s">
        <v>27</v>
      </c>
      <c r="AK29" s="25" t="s">
        <v>22</v>
      </c>
      <c r="AL29" s="25" t="s">
        <v>22</v>
      </c>
      <c r="AM29" s="25" t="s">
        <v>73</v>
      </c>
      <c r="AN29" s="25" t="s">
        <v>47</v>
      </c>
      <c r="AO29" s="25" t="s">
        <v>33</v>
      </c>
      <c r="AP29" s="25" t="s">
        <v>32</v>
      </c>
      <c r="AQ29" s="25" t="s">
        <v>30</v>
      </c>
      <c r="AR29" s="25" t="s">
        <v>27</v>
      </c>
      <c r="AS29" s="25" t="s">
        <v>27</v>
      </c>
      <c r="AT29" s="25" t="s">
        <v>22</v>
      </c>
      <c r="AU29" s="25" t="s">
        <v>48</v>
      </c>
      <c r="AV29" s="25" t="s">
        <v>30</v>
      </c>
      <c r="AW29" s="25" t="s">
        <v>35</v>
      </c>
      <c r="AX29" s="25" t="s">
        <v>36</v>
      </c>
      <c r="AY29" s="25" t="s">
        <v>36</v>
      </c>
      <c r="AZ29" s="25" t="s">
        <v>28</v>
      </c>
      <c r="BA29" s="25" t="s">
        <v>48</v>
      </c>
      <c r="BB29" s="25" t="s">
        <v>30</v>
      </c>
    </row>
    <row r="30" spans="1:54" s="5" customFormat="1" ht="18.75" customHeight="1">
      <c r="A30" s="51"/>
      <c r="B30" s="20" t="s">
        <v>4</v>
      </c>
      <c r="C30" s="4">
        <f>C29*8%</f>
        <v>0</v>
      </c>
      <c r="D30" s="4">
        <f>D29*8%</f>
        <v>0</v>
      </c>
      <c r="E30" s="4">
        <f>E29*8%</f>
        <v>0</v>
      </c>
      <c r="F30" s="4">
        <f>F29*8%</f>
        <v>1.84</v>
      </c>
      <c r="G30" s="4">
        <f>G29*8%</f>
        <v>1.68</v>
      </c>
      <c r="H30" s="4">
        <f aca="true" t="shared" si="36" ref="H30:AJ30">H29*8%</f>
        <v>1.44</v>
      </c>
      <c r="I30" s="4">
        <f t="shared" si="36"/>
        <v>1.6</v>
      </c>
      <c r="J30" s="4">
        <f t="shared" si="36"/>
        <v>1.28</v>
      </c>
      <c r="K30" s="4">
        <f t="shared" si="36"/>
        <v>0.4</v>
      </c>
      <c r="L30" s="4">
        <f t="shared" si="36"/>
        <v>1.28</v>
      </c>
      <c r="M30" s="4">
        <f t="shared" si="36"/>
        <v>0.8</v>
      </c>
      <c r="N30" s="4">
        <f t="shared" si="36"/>
        <v>0.8</v>
      </c>
      <c r="O30" s="4">
        <f t="shared" si="36"/>
        <v>0.88</v>
      </c>
      <c r="P30" s="4">
        <f t="shared" si="36"/>
        <v>0.8</v>
      </c>
      <c r="Q30" s="4">
        <f t="shared" si="36"/>
        <v>0.96</v>
      </c>
      <c r="R30" s="4">
        <f t="shared" si="36"/>
        <v>0.64</v>
      </c>
      <c r="S30" s="4">
        <f t="shared" si="36"/>
        <v>0.96</v>
      </c>
      <c r="T30" s="4">
        <f t="shared" si="36"/>
        <v>1.6</v>
      </c>
      <c r="U30" s="4">
        <f t="shared" si="36"/>
        <v>1.6</v>
      </c>
      <c r="V30" s="4">
        <f t="shared" si="36"/>
        <v>1.28</v>
      </c>
      <c r="W30" s="4">
        <f t="shared" si="36"/>
        <v>1.28</v>
      </c>
      <c r="X30" s="4">
        <f t="shared" si="36"/>
        <v>1.28</v>
      </c>
      <c r="Y30" s="4">
        <f t="shared" si="36"/>
        <v>1.28</v>
      </c>
      <c r="Z30" s="4">
        <f t="shared" si="36"/>
        <v>1.28</v>
      </c>
      <c r="AA30" s="4">
        <f t="shared" si="36"/>
        <v>1.12</v>
      </c>
      <c r="AB30" s="4">
        <f t="shared" si="36"/>
        <v>2.24</v>
      </c>
      <c r="AC30" s="4">
        <f t="shared" si="36"/>
        <v>2.24</v>
      </c>
      <c r="AD30" s="4">
        <f t="shared" si="36"/>
        <v>0</v>
      </c>
      <c r="AE30" s="4">
        <f t="shared" si="36"/>
        <v>0</v>
      </c>
      <c r="AF30" s="4">
        <f t="shared" si="36"/>
        <v>0</v>
      </c>
      <c r="AG30" s="4">
        <f t="shared" si="36"/>
        <v>0</v>
      </c>
      <c r="AH30" s="4">
        <f t="shared" si="36"/>
        <v>1.92</v>
      </c>
      <c r="AI30" s="4">
        <f t="shared" si="36"/>
        <v>1.44</v>
      </c>
      <c r="AJ30" s="4">
        <f t="shared" si="36"/>
        <v>1.28</v>
      </c>
      <c r="AK30" s="4">
        <f aca="true" t="shared" si="37" ref="AK30:AR30">AK29*8%</f>
        <v>1.44</v>
      </c>
      <c r="AL30" s="4">
        <f t="shared" si="37"/>
        <v>1.44</v>
      </c>
      <c r="AM30" s="4">
        <f t="shared" si="37"/>
        <v>0.16</v>
      </c>
      <c r="AN30" s="4">
        <f t="shared" si="37"/>
        <v>0.96</v>
      </c>
      <c r="AO30" s="4">
        <f t="shared" si="37"/>
        <v>2.24</v>
      </c>
      <c r="AP30" s="4">
        <f t="shared" si="37"/>
        <v>2.08</v>
      </c>
      <c r="AQ30" s="4">
        <f t="shared" si="37"/>
        <v>1.92</v>
      </c>
      <c r="AR30" s="4">
        <f t="shared" si="37"/>
        <v>1.28</v>
      </c>
      <c r="AS30" s="4">
        <f aca="true" t="shared" si="38" ref="AS30:BB30">AS29*8%</f>
        <v>1.28</v>
      </c>
      <c r="AT30" s="4">
        <f t="shared" si="38"/>
        <v>1.44</v>
      </c>
      <c r="AU30" s="4">
        <f t="shared" si="38"/>
        <v>1.12</v>
      </c>
      <c r="AV30" s="4">
        <f t="shared" si="38"/>
        <v>1.92</v>
      </c>
      <c r="AW30" s="4">
        <f t="shared" si="38"/>
        <v>2.88</v>
      </c>
      <c r="AX30" s="4">
        <f t="shared" si="38"/>
        <v>1.6</v>
      </c>
      <c r="AY30" s="4">
        <f t="shared" si="38"/>
        <v>1.6</v>
      </c>
      <c r="AZ30" s="4">
        <f t="shared" si="38"/>
        <v>1.52</v>
      </c>
      <c r="BA30" s="4">
        <f t="shared" si="38"/>
        <v>1.12</v>
      </c>
      <c r="BB30" s="4">
        <f t="shared" si="38"/>
        <v>1.92</v>
      </c>
    </row>
    <row r="31" spans="1:54" s="5" customFormat="1" ht="18.75" customHeight="1">
      <c r="A31" s="51"/>
      <c r="B31" s="21" t="s">
        <v>1</v>
      </c>
      <c r="C31" s="2">
        <f>C30*1209.48</f>
        <v>0</v>
      </c>
      <c r="D31" s="2">
        <f>D30*1209.48</f>
        <v>0</v>
      </c>
      <c r="E31" s="2">
        <f>E30*1209.48</f>
        <v>0</v>
      </c>
      <c r="F31" s="2">
        <f>F30*1209.48</f>
        <v>2225.4432</v>
      </c>
      <c r="G31" s="2">
        <f>G30*1209.48</f>
        <v>2031.9264</v>
      </c>
      <c r="H31" s="2">
        <f aca="true" t="shared" si="39" ref="H31:AJ31">H30*1209.48</f>
        <v>1741.6512</v>
      </c>
      <c r="I31" s="2">
        <f t="shared" si="39"/>
        <v>1935.1680000000001</v>
      </c>
      <c r="J31" s="2">
        <f t="shared" si="39"/>
        <v>1548.1344000000001</v>
      </c>
      <c r="K31" s="2">
        <f t="shared" si="39"/>
        <v>483.79200000000003</v>
      </c>
      <c r="L31" s="2">
        <f t="shared" si="39"/>
        <v>1548.1344000000001</v>
      </c>
      <c r="M31" s="2">
        <f t="shared" si="39"/>
        <v>967.5840000000001</v>
      </c>
      <c r="N31" s="2">
        <f t="shared" si="39"/>
        <v>967.5840000000001</v>
      </c>
      <c r="O31" s="2">
        <f t="shared" si="39"/>
        <v>1064.3424</v>
      </c>
      <c r="P31" s="2">
        <f t="shared" si="39"/>
        <v>967.5840000000001</v>
      </c>
      <c r="Q31" s="2">
        <f t="shared" si="39"/>
        <v>1161.1008</v>
      </c>
      <c r="R31" s="2">
        <f t="shared" si="39"/>
        <v>774.0672000000001</v>
      </c>
      <c r="S31" s="2">
        <f t="shared" si="39"/>
        <v>1161.1008</v>
      </c>
      <c r="T31" s="2">
        <f t="shared" si="39"/>
        <v>1935.1680000000001</v>
      </c>
      <c r="U31" s="2">
        <f t="shared" si="39"/>
        <v>1935.1680000000001</v>
      </c>
      <c r="V31" s="2">
        <f t="shared" si="39"/>
        <v>1548.1344000000001</v>
      </c>
      <c r="W31" s="2">
        <f t="shared" si="39"/>
        <v>1548.1344000000001</v>
      </c>
      <c r="X31" s="2">
        <f t="shared" si="39"/>
        <v>1548.1344000000001</v>
      </c>
      <c r="Y31" s="2">
        <f t="shared" si="39"/>
        <v>1548.1344000000001</v>
      </c>
      <c r="Z31" s="2">
        <f t="shared" si="39"/>
        <v>1548.1344000000001</v>
      </c>
      <c r="AA31" s="2">
        <f t="shared" si="39"/>
        <v>1354.6176</v>
      </c>
      <c r="AB31" s="2">
        <f t="shared" si="39"/>
        <v>2709.2352</v>
      </c>
      <c r="AC31" s="2">
        <f t="shared" si="39"/>
        <v>2709.2352</v>
      </c>
      <c r="AD31" s="2">
        <f t="shared" si="39"/>
        <v>0</v>
      </c>
      <c r="AE31" s="2">
        <f t="shared" si="39"/>
        <v>0</v>
      </c>
      <c r="AF31" s="2">
        <f t="shared" si="39"/>
        <v>0</v>
      </c>
      <c r="AG31" s="2">
        <f t="shared" si="39"/>
        <v>0</v>
      </c>
      <c r="AH31" s="2">
        <f t="shared" si="39"/>
        <v>2322.2016</v>
      </c>
      <c r="AI31" s="2">
        <f t="shared" si="39"/>
        <v>1741.6512</v>
      </c>
      <c r="AJ31" s="2">
        <f t="shared" si="39"/>
        <v>1548.1344000000001</v>
      </c>
      <c r="AK31" s="2">
        <f aca="true" t="shared" si="40" ref="AK31:AR31">AK30*1209.48</f>
        <v>1741.6512</v>
      </c>
      <c r="AL31" s="2">
        <f t="shared" si="40"/>
        <v>1741.6512</v>
      </c>
      <c r="AM31" s="2">
        <f t="shared" si="40"/>
        <v>193.51680000000002</v>
      </c>
      <c r="AN31" s="2">
        <f t="shared" si="40"/>
        <v>1161.1008</v>
      </c>
      <c r="AO31" s="2">
        <f t="shared" si="40"/>
        <v>2709.2352</v>
      </c>
      <c r="AP31" s="2">
        <f t="shared" si="40"/>
        <v>2515.7184</v>
      </c>
      <c r="AQ31" s="2">
        <f t="shared" si="40"/>
        <v>2322.2016</v>
      </c>
      <c r="AR31" s="2">
        <f t="shared" si="40"/>
        <v>1548.1344000000001</v>
      </c>
      <c r="AS31" s="2">
        <f aca="true" t="shared" si="41" ref="AS31:BB31">AS30*1209.48</f>
        <v>1548.1344000000001</v>
      </c>
      <c r="AT31" s="2">
        <f t="shared" si="41"/>
        <v>1741.6512</v>
      </c>
      <c r="AU31" s="2">
        <f t="shared" si="41"/>
        <v>1354.6176</v>
      </c>
      <c r="AV31" s="2">
        <f t="shared" si="41"/>
        <v>2322.2016</v>
      </c>
      <c r="AW31" s="2">
        <f t="shared" si="41"/>
        <v>3483.3024</v>
      </c>
      <c r="AX31" s="2">
        <f t="shared" si="41"/>
        <v>1935.1680000000001</v>
      </c>
      <c r="AY31" s="2">
        <f t="shared" si="41"/>
        <v>1935.1680000000001</v>
      </c>
      <c r="AZ31" s="2">
        <f t="shared" si="41"/>
        <v>1838.4096</v>
      </c>
      <c r="BA31" s="2">
        <f t="shared" si="41"/>
        <v>1354.6176</v>
      </c>
      <c r="BB31" s="2">
        <f t="shared" si="41"/>
        <v>2322.2016</v>
      </c>
    </row>
    <row r="32" spans="1:54" s="5" customFormat="1" ht="18.75" customHeight="1">
      <c r="A32" s="51"/>
      <c r="B32" s="21" t="s">
        <v>2</v>
      </c>
      <c r="C32" s="3">
        <f>C31/C7/12</f>
        <v>0</v>
      </c>
      <c r="D32" s="3">
        <f aca="true" t="shared" si="42" ref="D32:AJ32">D31/D7/12</f>
        <v>0</v>
      </c>
      <c r="E32" s="3">
        <f t="shared" si="42"/>
        <v>0</v>
      </c>
      <c r="F32" s="3">
        <f t="shared" si="42"/>
        <v>0.26268215297450426</v>
      </c>
      <c r="G32" s="3">
        <f t="shared" si="42"/>
        <v>0.23882538787023977</v>
      </c>
      <c r="H32" s="3">
        <f t="shared" si="42"/>
        <v>0.21701196172248804</v>
      </c>
      <c r="I32" s="3">
        <f t="shared" si="42"/>
        <v>0.28163464896961227</v>
      </c>
      <c r="J32" s="3">
        <f t="shared" si="42"/>
        <v>0.2568409317141151</v>
      </c>
      <c r="K32" s="3">
        <f t="shared" si="42"/>
        <v>0.24978934324659233</v>
      </c>
      <c r="L32" s="3">
        <f t="shared" si="42"/>
        <v>0.1868914964508185</v>
      </c>
      <c r="M32" s="3">
        <f t="shared" si="42"/>
        <v>0.2822261113055653</v>
      </c>
      <c r="N32" s="3">
        <f t="shared" si="42"/>
        <v>0.2796808879639265</v>
      </c>
      <c r="O32" s="3">
        <f t="shared" si="42"/>
        <v>0.3039588759424263</v>
      </c>
      <c r="P32" s="3">
        <f t="shared" si="42"/>
        <v>0.27463215258855583</v>
      </c>
      <c r="Q32" s="3">
        <f t="shared" si="42"/>
        <v>0.3342259067357513</v>
      </c>
      <c r="R32" s="3">
        <f t="shared" si="42"/>
        <v>0.39916831683168325</v>
      </c>
      <c r="S32" s="3">
        <f t="shared" si="42"/>
        <v>0.20517048346055977</v>
      </c>
      <c r="T32" s="3">
        <f t="shared" si="42"/>
        <v>0.2758063964426201</v>
      </c>
      <c r="U32" s="3">
        <f t="shared" si="42"/>
        <v>0.279196675900277</v>
      </c>
      <c r="V32" s="3">
        <f t="shared" si="42"/>
        <v>0.24714789272030654</v>
      </c>
      <c r="W32" s="3">
        <f t="shared" si="42"/>
        <v>0.24691138755980865</v>
      </c>
      <c r="X32" s="3">
        <f t="shared" si="42"/>
        <v>0.24953810444874278</v>
      </c>
      <c r="Y32" s="3">
        <f t="shared" si="42"/>
        <v>0.24392361505010404</v>
      </c>
      <c r="Z32" s="3">
        <f t="shared" si="42"/>
        <v>0.24648681696599162</v>
      </c>
      <c r="AA32" s="3">
        <f t="shared" si="42"/>
        <v>0.2167110769821463</v>
      </c>
      <c r="AB32" s="3">
        <f t="shared" si="42"/>
        <v>0.4360169949787563</v>
      </c>
      <c r="AC32" s="3">
        <f t="shared" si="42"/>
        <v>0.4403542032377608</v>
      </c>
      <c r="AD32" s="3">
        <f t="shared" si="42"/>
        <v>0</v>
      </c>
      <c r="AE32" s="3">
        <f t="shared" si="42"/>
        <v>0</v>
      </c>
      <c r="AF32" s="3">
        <f t="shared" si="42"/>
        <v>0</v>
      </c>
      <c r="AG32" s="3">
        <f t="shared" si="42"/>
        <v>0</v>
      </c>
      <c r="AH32" s="3">
        <f t="shared" si="42"/>
        <v>0.27294330042313114</v>
      </c>
      <c r="AI32" s="3">
        <f t="shared" si="42"/>
        <v>0.35960753221010905</v>
      </c>
      <c r="AJ32" s="3">
        <f t="shared" si="42"/>
        <v>0.1780447143251449</v>
      </c>
      <c r="AK32" s="3">
        <f aca="true" t="shared" si="43" ref="AK32:AR32">AK31/AK7/12</f>
        <v>0.36549383026945353</v>
      </c>
      <c r="AL32" s="3">
        <f t="shared" si="43"/>
        <v>0.2762421012561858</v>
      </c>
      <c r="AM32" s="3">
        <f t="shared" si="43"/>
        <v>0.21473235685752334</v>
      </c>
      <c r="AN32" s="3">
        <f t="shared" si="43"/>
        <v>0.13100243704305442</v>
      </c>
      <c r="AO32" s="3">
        <f t="shared" si="43"/>
        <v>0.4408701425502832</v>
      </c>
      <c r="AP32" s="3">
        <f t="shared" si="43"/>
        <v>0.5312802838317283</v>
      </c>
      <c r="AQ32" s="3">
        <f t="shared" si="43"/>
        <v>0.2777620209559351</v>
      </c>
      <c r="AR32" s="3">
        <f t="shared" si="43"/>
        <v>0.23422512708787224</v>
      </c>
      <c r="AS32" s="3">
        <f aca="true" t="shared" si="44" ref="AS32:BB32">AS31/AS7/12</f>
        <v>0.23178440531800215</v>
      </c>
      <c r="AT32" s="3">
        <f t="shared" si="44"/>
        <v>0.35399414634146337</v>
      </c>
      <c r="AU32" s="3">
        <f t="shared" si="44"/>
        <v>0.22212672176308543</v>
      </c>
      <c r="AV32" s="3">
        <f t="shared" si="44"/>
        <v>0.27531199317114813</v>
      </c>
      <c r="AW32" s="3">
        <f t="shared" si="44"/>
        <v>0.40826329113924054</v>
      </c>
      <c r="AX32" s="3">
        <f t="shared" si="44"/>
        <v>0.26998828059601543</v>
      </c>
      <c r="AY32" s="3">
        <f t="shared" si="44"/>
        <v>0.2758063964426201</v>
      </c>
      <c r="AZ32" s="3">
        <f t="shared" si="44"/>
        <v>0.3404462222222222</v>
      </c>
      <c r="BA32" s="3">
        <f t="shared" si="44"/>
        <v>0.25052108300044384</v>
      </c>
      <c r="BB32" s="3">
        <f t="shared" si="44"/>
        <v>0.2760188275566966</v>
      </c>
    </row>
    <row r="33" spans="1:54" s="5" customFormat="1" ht="18.75" customHeight="1" thickBot="1">
      <c r="A33" s="52"/>
      <c r="B33" s="42" t="s">
        <v>0</v>
      </c>
      <c r="C33" s="43" t="s">
        <v>14</v>
      </c>
      <c r="D33" s="43" t="s">
        <v>14</v>
      </c>
      <c r="E33" s="43" t="s">
        <v>14</v>
      </c>
      <c r="F33" s="43" t="s">
        <v>14</v>
      </c>
      <c r="G33" s="43" t="s">
        <v>14</v>
      </c>
      <c r="H33" s="43" t="s">
        <v>14</v>
      </c>
      <c r="I33" s="43" t="s">
        <v>14</v>
      </c>
      <c r="J33" s="43" t="s">
        <v>14</v>
      </c>
      <c r="K33" s="43" t="s">
        <v>14</v>
      </c>
      <c r="L33" s="43" t="s">
        <v>14</v>
      </c>
      <c r="M33" s="43" t="s">
        <v>14</v>
      </c>
      <c r="N33" s="43" t="s">
        <v>14</v>
      </c>
      <c r="O33" s="43" t="s">
        <v>14</v>
      </c>
      <c r="P33" s="43" t="s">
        <v>14</v>
      </c>
      <c r="Q33" s="43" t="s">
        <v>14</v>
      </c>
      <c r="R33" s="43" t="s">
        <v>14</v>
      </c>
      <c r="S33" s="43" t="s">
        <v>14</v>
      </c>
      <c r="T33" s="43" t="s">
        <v>14</v>
      </c>
      <c r="U33" s="43" t="s">
        <v>14</v>
      </c>
      <c r="V33" s="43" t="s">
        <v>14</v>
      </c>
      <c r="W33" s="43" t="s">
        <v>14</v>
      </c>
      <c r="X33" s="43" t="s">
        <v>14</v>
      </c>
      <c r="Y33" s="43" t="s">
        <v>14</v>
      </c>
      <c r="Z33" s="43" t="s">
        <v>14</v>
      </c>
      <c r="AA33" s="43" t="s">
        <v>14</v>
      </c>
      <c r="AB33" s="43" t="s">
        <v>14</v>
      </c>
      <c r="AC33" s="43" t="s">
        <v>14</v>
      </c>
      <c r="AD33" s="43" t="s">
        <v>14</v>
      </c>
      <c r="AE33" s="43" t="s">
        <v>14</v>
      </c>
      <c r="AF33" s="43" t="s">
        <v>14</v>
      </c>
      <c r="AG33" s="43" t="s">
        <v>14</v>
      </c>
      <c r="AH33" s="43" t="s">
        <v>14</v>
      </c>
      <c r="AI33" s="43" t="s">
        <v>14</v>
      </c>
      <c r="AJ33" s="43" t="s">
        <v>14</v>
      </c>
      <c r="AK33" s="43" t="s">
        <v>14</v>
      </c>
      <c r="AL33" s="43" t="s">
        <v>14</v>
      </c>
      <c r="AM33" s="43" t="s">
        <v>14</v>
      </c>
      <c r="AN33" s="43" t="s">
        <v>14</v>
      </c>
      <c r="AO33" s="43" t="s">
        <v>14</v>
      </c>
      <c r="AP33" s="43" t="s">
        <v>14</v>
      </c>
      <c r="AQ33" s="43" t="s">
        <v>14</v>
      </c>
      <c r="AR33" s="43" t="s">
        <v>14</v>
      </c>
      <c r="AS33" s="43" t="s">
        <v>14</v>
      </c>
      <c r="AT33" s="43" t="s">
        <v>14</v>
      </c>
      <c r="AU33" s="43" t="s">
        <v>14</v>
      </c>
      <c r="AV33" s="43" t="s">
        <v>14</v>
      </c>
      <c r="AW33" s="43" t="s">
        <v>14</v>
      </c>
      <c r="AX33" s="43" t="s">
        <v>14</v>
      </c>
      <c r="AY33" s="43" t="s">
        <v>14</v>
      </c>
      <c r="AZ33" s="43" t="s">
        <v>14</v>
      </c>
      <c r="BA33" s="43" t="s">
        <v>14</v>
      </c>
      <c r="BB33" s="43" t="s">
        <v>14</v>
      </c>
    </row>
    <row r="34" spans="1:54" s="10" customFormat="1" ht="18.75" customHeight="1" thickTop="1">
      <c r="A34" s="57" t="s">
        <v>12</v>
      </c>
      <c r="B34" s="58"/>
      <c r="C34" s="14">
        <f>C10+C14+C19+C22+C26+C31</f>
        <v>42800.00384</v>
      </c>
      <c r="D34" s="14">
        <f>D10+D14+D19+D22+D26+D31</f>
        <v>58999.636360000004</v>
      </c>
      <c r="E34" s="14">
        <f>E10+E14+E19+E22+E26+E31</f>
        <v>49022.76583</v>
      </c>
      <c r="F34" s="14">
        <f>F10+F14+F19+F22+F26+F31</f>
        <v>50031.84076</v>
      </c>
      <c r="G34" s="14">
        <f>G10+G14+G19+G22+G26+G31</f>
        <v>49967.625819999994</v>
      </c>
      <c r="H34" s="14">
        <f aca="true" t="shared" si="45" ref="H34:AJ34">H10+H14+H19+H22+H26+H31</f>
        <v>50694.60256</v>
      </c>
      <c r="I34" s="14">
        <f t="shared" si="45"/>
        <v>43967.25242</v>
      </c>
      <c r="J34" s="14">
        <f t="shared" si="45"/>
        <v>38914.38541</v>
      </c>
      <c r="K34" s="14">
        <f t="shared" si="45"/>
        <v>14783.00862</v>
      </c>
      <c r="L34" s="14">
        <f t="shared" si="45"/>
        <v>47018.489010000005</v>
      </c>
      <c r="M34" s="14">
        <f t="shared" si="45"/>
        <v>25072.46203</v>
      </c>
      <c r="N34" s="14">
        <f t="shared" si="45"/>
        <v>25614.914670000002</v>
      </c>
      <c r="O34" s="14">
        <f t="shared" si="45"/>
        <v>25338.001940000002</v>
      </c>
      <c r="P34" s="14">
        <f t="shared" si="45"/>
        <v>25291.047919999997</v>
      </c>
      <c r="Q34" s="14">
        <f t="shared" si="45"/>
        <v>22889.911050000002</v>
      </c>
      <c r="R34" s="14">
        <f t="shared" si="45"/>
        <v>15889.86272</v>
      </c>
      <c r="S34" s="14">
        <f t="shared" si="45"/>
        <v>35954.32836</v>
      </c>
      <c r="T34" s="14">
        <f t="shared" si="45"/>
        <v>37991.55637</v>
      </c>
      <c r="U34" s="14">
        <f t="shared" si="45"/>
        <v>42684.71104</v>
      </c>
      <c r="V34" s="14">
        <f t="shared" si="45"/>
        <v>40314.135480000004</v>
      </c>
      <c r="W34" s="14">
        <f t="shared" si="45"/>
        <v>40135.66955</v>
      </c>
      <c r="X34" s="14">
        <f t="shared" si="45"/>
        <v>39983.489499999996</v>
      </c>
      <c r="Y34" s="14">
        <f t="shared" si="45"/>
        <v>40804.18635</v>
      </c>
      <c r="Z34" s="14">
        <f t="shared" si="45"/>
        <v>40352.87222</v>
      </c>
      <c r="AA34" s="14">
        <f t="shared" si="45"/>
        <v>38655.05131</v>
      </c>
      <c r="AB34" s="14">
        <f t="shared" si="45"/>
        <v>39938.139180000006</v>
      </c>
      <c r="AC34" s="14">
        <f t="shared" si="45"/>
        <v>40185.188850000006</v>
      </c>
      <c r="AD34" s="14">
        <f t="shared" si="45"/>
        <v>37783.18279</v>
      </c>
      <c r="AE34" s="14">
        <f t="shared" si="45"/>
        <v>37618.16713</v>
      </c>
      <c r="AF34" s="14">
        <f t="shared" si="45"/>
        <v>36255.56726</v>
      </c>
      <c r="AG34" s="14">
        <f t="shared" si="45"/>
        <v>36577.83556000001</v>
      </c>
      <c r="AH34" s="14">
        <f t="shared" si="45"/>
        <v>50193.800859999996</v>
      </c>
      <c r="AI34" s="14">
        <f t="shared" si="45"/>
        <v>32217.573880000004</v>
      </c>
      <c r="AJ34" s="14">
        <f t="shared" si="45"/>
        <v>54968.70106000001</v>
      </c>
      <c r="AK34" s="14">
        <f aca="true" t="shared" si="46" ref="AK34:AR34">AK10+AK14+AK19+AK22+AK26+AK31</f>
        <v>32283.442010000002</v>
      </c>
      <c r="AL34" s="14">
        <f t="shared" si="46"/>
        <v>40900.861300000004</v>
      </c>
      <c r="AM34" s="14">
        <f t="shared" si="46"/>
        <v>10176.54361</v>
      </c>
      <c r="AN34" s="14">
        <f t="shared" si="46"/>
        <v>50072.49486</v>
      </c>
      <c r="AO34" s="14">
        <f t="shared" si="46"/>
        <v>36998.300310000006</v>
      </c>
      <c r="AP34" s="14">
        <f t="shared" si="46"/>
        <v>32685.641260000004</v>
      </c>
      <c r="AQ34" s="14">
        <f t="shared" si="46"/>
        <v>49732.392850000004</v>
      </c>
      <c r="AR34" s="14">
        <f t="shared" si="46"/>
        <v>40541.22636</v>
      </c>
      <c r="AS34" s="14">
        <f aca="true" t="shared" si="47" ref="AS34:BB34">AS10+AS14+AS19+AS22+AS26+AS31</f>
        <v>40488.03994</v>
      </c>
      <c r="AT34" s="14">
        <f t="shared" si="47"/>
        <v>31968.211999999996</v>
      </c>
      <c r="AU34" s="14">
        <f t="shared" si="47"/>
        <v>38535.12654</v>
      </c>
      <c r="AV34" s="14">
        <f t="shared" si="47"/>
        <v>50324.15343000001</v>
      </c>
      <c r="AW34" s="14">
        <f t="shared" si="47"/>
        <v>51716.49618</v>
      </c>
      <c r="AX34" s="14">
        <f t="shared" si="47"/>
        <v>44027.48319</v>
      </c>
      <c r="AY34" s="14">
        <f t="shared" si="47"/>
        <v>43066.33989</v>
      </c>
      <c r="AZ34" s="14">
        <f t="shared" si="47"/>
        <v>35442.83868</v>
      </c>
      <c r="BA34" s="14">
        <f t="shared" si="47"/>
        <v>34918.67021999999</v>
      </c>
      <c r="BB34" s="14">
        <f t="shared" si="47"/>
        <v>48525.83913</v>
      </c>
    </row>
    <row r="35" spans="8:9" s="10" customFormat="1" ht="13.5" customHeight="1">
      <c r="H35" s="32"/>
      <c r="I35" s="35"/>
    </row>
    <row r="36" spans="3:54" s="10" customFormat="1" ht="13.5" customHeight="1">
      <c r="C36" s="15">
        <f>C32+C27+C23+C15+C11+C20</f>
        <v>5.100389119170984</v>
      </c>
      <c r="D36" s="15">
        <f aca="true" t="shared" si="48" ref="D36:AJ36">D32+D27+D23+D15+D11+D20</f>
        <v>5.260661324136857</v>
      </c>
      <c r="E36" s="15">
        <f t="shared" si="48"/>
        <v>5.778175805901192</v>
      </c>
      <c r="F36" s="15">
        <f t="shared" si="48"/>
        <v>5.315373083097262</v>
      </c>
      <c r="G36" s="15">
        <f t="shared" si="48"/>
        <v>5.285334487541138</v>
      </c>
      <c r="H36" s="15">
        <f t="shared" si="48"/>
        <v>5.693605781499203</v>
      </c>
      <c r="I36" s="15">
        <f t="shared" si="48"/>
        <v>5.6710985592036325</v>
      </c>
      <c r="J36" s="15">
        <f t="shared" si="48"/>
        <v>5.626515596589025</v>
      </c>
      <c r="K36" s="15">
        <f t="shared" si="48"/>
        <v>5.051119692275919</v>
      </c>
      <c r="L36" s="15">
        <f t="shared" si="48"/>
        <v>5.072491309334106</v>
      </c>
      <c r="M36" s="15">
        <f t="shared" si="48"/>
        <v>5.854760830124841</v>
      </c>
      <c r="N36" s="15">
        <f t="shared" si="48"/>
        <v>5.958756697306047</v>
      </c>
      <c r="O36" s="15">
        <f t="shared" si="48"/>
        <v>5.8082025188485265</v>
      </c>
      <c r="P36" s="15">
        <f t="shared" si="48"/>
        <v>5.759266553133514</v>
      </c>
      <c r="Q36" s="15">
        <f t="shared" si="48"/>
        <v>5.149657757628095</v>
      </c>
      <c r="R36" s="15">
        <f t="shared" si="48"/>
        <v>5.61564702970297</v>
      </c>
      <c r="S36" s="15">
        <f t="shared" si="48"/>
        <v>5.469735715295448</v>
      </c>
      <c r="T36" s="15">
        <f t="shared" si="48"/>
        <v>5.177140656652034</v>
      </c>
      <c r="U36" s="15">
        <f t="shared" si="48"/>
        <v>5.436967774699907</v>
      </c>
      <c r="V36" s="15">
        <f t="shared" si="48"/>
        <v>5.637633378033206</v>
      </c>
      <c r="W36" s="15">
        <f t="shared" si="48"/>
        <v>5.60377504784689</v>
      </c>
      <c r="X36" s="15">
        <f t="shared" si="48"/>
        <v>5.638860332043842</v>
      </c>
      <c r="Y36" s="15">
        <f t="shared" si="48"/>
        <v>5.641297401840298</v>
      </c>
      <c r="Z36" s="15">
        <f t="shared" si="48"/>
        <v>5.628721217042416</v>
      </c>
      <c r="AA36" s="15">
        <f t="shared" si="48"/>
        <v>5.3841190423625775</v>
      </c>
      <c r="AB36" s="15">
        <f t="shared" si="48"/>
        <v>5.622849745719068</v>
      </c>
      <c r="AC36" s="15">
        <f t="shared" si="48"/>
        <v>5.718937138352512</v>
      </c>
      <c r="AD36" s="15">
        <f t="shared" si="48"/>
        <v>5.115019470448729</v>
      </c>
      <c r="AE36" s="15">
        <f t="shared" si="48"/>
        <v>5.083561986472164</v>
      </c>
      <c r="AF36" s="15">
        <f t="shared" si="48"/>
        <v>5.6499579284164865</v>
      </c>
      <c r="AG36" s="15">
        <f t="shared" si="48"/>
        <v>5.618032230287504</v>
      </c>
      <c r="AH36" s="15">
        <f t="shared" si="48"/>
        <v>5.311918295721673</v>
      </c>
      <c r="AI36" s="15">
        <f t="shared" si="48"/>
        <v>5.61975014040304</v>
      </c>
      <c r="AJ36" s="15">
        <f t="shared" si="48"/>
        <v>5.746699450271414</v>
      </c>
      <c r="AK36" s="15">
        <f aca="true" t="shared" si="49" ref="AK36:AR36">AK32+AK27+AK23+AK15+AK11+AK20</f>
        <v>5.7255607340720225</v>
      </c>
      <c r="AL36" s="15">
        <f t="shared" si="49"/>
        <v>5.6942109662479385</v>
      </c>
      <c r="AM36" s="15">
        <f t="shared" si="49"/>
        <v>5.744056380381714</v>
      </c>
      <c r="AN36" s="15">
        <f t="shared" si="49"/>
        <v>5.085352340012637</v>
      </c>
      <c r="AO36" s="15">
        <f t="shared" si="49"/>
        <v>5.207039691141054</v>
      </c>
      <c r="AP36" s="15">
        <f t="shared" si="49"/>
        <v>5.846773369657036</v>
      </c>
      <c r="AQ36" s="15">
        <f t="shared" si="49"/>
        <v>5.350508689775609</v>
      </c>
      <c r="AR36" s="15">
        <f t="shared" si="49"/>
        <v>5.377212896393125</v>
      </c>
      <c r="AS36" s="15">
        <f aca="true" t="shared" si="50" ref="AS36:BB36">AS32+AS27+AS23+AS15+AS11+AS20</f>
        <v>5.313217142771589</v>
      </c>
      <c r="AT36" s="15">
        <f t="shared" si="50"/>
        <v>5.481343902439024</v>
      </c>
      <c r="AU36" s="15">
        <f t="shared" si="50"/>
        <v>5.499004089597271</v>
      </c>
      <c r="AV36" s="15">
        <f t="shared" si="50"/>
        <v>5.373471028358706</v>
      </c>
      <c r="AW36" s="15">
        <f t="shared" si="50"/>
        <v>5.475444934364745</v>
      </c>
      <c r="AX36" s="15">
        <f t="shared" si="50"/>
        <v>5.44498621435348</v>
      </c>
      <c r="AY36" s="15">
        <f t="shared" si="50"/>
        <v>5.425337764380593</v>
      </c>
      <c r="AZ36" s="15">
        <f t="shared" si="50"/>
        <v>5.637562718518518</v>
      </c>
      <c r="BA36" s="15">
        <f t="shared" si="50"/>
        <v>5.533116995857375</v>
      </c>
      <c r="BB36" s="15">
        <f t="shared" si="50"/>
        <v>5.173517701944563</v>
      </c>
    </row>
    <row r="37" spans="3:9" s="27" customFormat="1" ht="12.75">
      <c r="C37" s="33"/>
      <c r="D37" s="33"/>
      <c r="E37" s="33"/>
      <c r="F37" s="33"/>
      <c r="G37" s="33"/>
      <c r="I37" s="33"/>
    </row>
    <row r="38" s="5" customFormat="1" ht="12.75">
      <c r="I38" s="33"/>
    </row>
    <row r="39" s="5" customFormat="1" ht="12.75">
      <c r="I39" s="33"/>
    </row>
    <row r="40" s="5" customFormat="1" ht="12.75">
      <c r="I40" s="33"/>
    </row>
    <row r="41" s="5" customFormat="1" ht="12.75">
      <c r="I41" s="33"/>
    </row>
    <row r="42" s="5" customFormat="1" ht="12.75">
      <c r="I42" s="33"/>
    </row>
    <row r="43" s="5" customFormat="1" ht="12.75">
      <c r="I43" s="33"/>
    </row>
    <row r="44" s="5" customFormat="1" ht="12.75">
      <c r="I44" s="33"/>
    </row>
    <row r="45" s="5" customFormat="1" ht="12.75">
      <c r="I45" s="33"/>
    </row>
    <row r="46" s="5" customFormat="1" ht="12.75">
      <c r="I46" s="33"/>
    </row>
    <row r="47" s="5" customFormat="1" ht="12.75">
      <c r="I47" s="33"/>
    </row>
    <row r="48" s="5" customFormat="1" ht="12.75">
      <c r="I48" s="33"/>
    </row>
    <row r="49" s="5" customFormat="1" ht="12.75">
      <c r="I49" s="33"/>
    </row>
    <row r="50" s="5" customFormat="1" ht="12.75">
      <c r="I50" s="33"/>
    </row>
    <row r="51" s="5" customFormat="1" ht="12.75">
      <c r="I51" s="33"/>
    </row>
    <row r="52" s="5" customFormat="1" ht="12.75">
      <c r="I52" s="33"/>
    </row>
    <row r="53" s="5" customFormat="1" ht="12.75">
      <c r="I53" s="33"/>
    </row>
    <row r="54" s="5" customFormat="1" ht="12.75">
      <c r="I54" s="33"/>
    </row>
    <row r="55" s="5" customFormat="1" ht="12.75">
      <c r="I55" s="33"/>
    </row>
    <row r="56" s="5" customFormat="1" ht="12.75">
      <c r="I56" s="33"/>
    </row>
    <row r="57" s="5" customFormat="1" ht="12.75">
      <c r="I57" s="33"/>
    </row>
    <row r="58" s="5" customFormat="1" ht="12.75">
      <c r="I58" s="33"/>
    </row>
    <row r="59" s="5" customFormat="1" ht="12.75">
      <c r="I59" s="33"/>
    </row>
    <row r="60" s="5" customFormat="1" ht="12.75">
      <c r="I60" s="33"/>
    </row>
    <row r="61" s="5" customFormat="1" ht="12.75">
      <c r="I61" s="33"/>
    </row>
    <row r="62" s="5" customFormat="1" ht="12.75">
      <c r="I62" s="33"/>
    </row>
    <row r="63" s="5" customFormat="1" ht="12.75">
      <c r="I63" s="33"/>
    </row>
    <row r="64" s="5" customFormat="1" ht="12.75">
      <c r="I64" s="33"/>
    </row>
    <row r="65" s="5" customFormat="1" ht="12.75">
      <c r="I65" s="33"/>
    </row>
    <row r="66" s="5" customFormat="1" ht="12.75">
      <c r="I66" s="33"/>
    </row>
    <row r="67" s="5" customFormat="1" ht="12.75">
      <c r="I67" s="33"/>
    </row>
    <row r="68" s="5" customFormat="1" ht="12.75">
      <c r="I68" s="33"/>
    </row>
    <row r="69" s="5" customFormat="1" ht="12.75">
      <c r="I69" s="33"/>
    </row>
    <row r="70" s="5" customFormat="1" ht="12.75">
      <c r="I70" s="33"/>
    </row>
    <row r="71" s="5" customFormat="1" ht="12.75">
      <c r="I71" s="33"/>
    </row>
    <row r="72" s="5" customFormat="1" ht="12.75">
      <c r="I72" s="33"/>
    </row>
    <row r="73" s="5" customFormat="1" ht="12.75">
      <c r="I73" s="33"/>
    </row>
    <row r="74" s="5" customFormat="1" ht="12.75">
      <c r="I74" s="33"/>
    </row>
    <row r="75" s="5" customFormat="1" ht="12.75">
      <c r="I75" s="33"/>
    </row>
    <row r="76" s="5" customFormat="1" ht="12.75">
      <c r="I76" s="33"/>
    </row>
    <row r="77" s="5" customFormat="1" ht="12.75">
      <c r="I77" s="33"/>
    </row>
    <row r="78" s="5" customFormat="1" ht="12.75">
      <c r="I78" s="33"/>
    </row>
    <row r="79" s="5" customFormat="1" ht="12.75">
      <c r="I79" s="33"/>
    </row>
    <row r="80" s="5" customFormat="1" ht="12.75">
      <c r="I80" s="33"/>
    </row>
    <row r="81" s="5" customFormat="1" ht="12.75">
      <c r="I81" s="33"/>
    </row>
    <row r="82" s="5" customFormat="1" ht="12.75">
      <c r="I82" s="33"/>
    </row>
    <row r="83" s="5" customFormat="1" ht="12.75">
      <c r="I83" s="33"/>
    </row>
    <row r="84" s="5" customFormat="1" ht="12.75">
      <c r="I84" s="33"/>
    </row>
    <row r="85" s="5" customFormat="1" ht="12.75">
      <c r="I85" s="33"/>
    </row>
    <row r="86" s="5" customFormat="1" ht="12.75">
      <c r="I86" s="33"/>
    </row>
    <row r="87" s="5" customFormat="1" ht="12.75">
      <c r="I87" s="33"/>
    </row>
    <row r="88" s="5" customFormat="1" ht="12.75">
      <c r="I88" s="33"/>
    </row>
    <row r="89" s="5" customFormat="1" ht="12.75">
      <c r="I89" s="33"/>
    </row>
    <row r="90" s="5" customFormat="1" ht="12.75">
      <c r="I90" s="33"/>
    </row>
    <row r="91" s="5" customFormat="1" ht="12.75">
      <c r="I91" s="33"/>
    </row>
    <row r="92" s="5" customFormat="1" ht="12.75">
      <c r="I92" s="33"/>
    </row>
    <row r="93" s="5" customFormat="1" ht="12.75">
      <c r="I93" s="33"/>
    </row>
    <row r="94" s="5" customFormat="1" ht="12.75">
      <c r="I94" s="33"/>
    </row>
    <row r="95" s="5" customFormat="1" ht="12.75">
      <c r="I95" s="33"/>
    </row>
    <row r="96" s="5" customFormat="1" ht="12.75">
      <c r="I96" s="33"/>
    </row>
    <row r="97" s="5" customFormat="1" ht="12.75">
      <c r="I97" s="33"/>
    </row>
    <row r="98" s="5" customFormat="1" ht="12.75">
      <c r="I98" s="33"/>
    </row>
    <row r="99" s="5" customFormat="1" ht="12.75">
      <c r="I99" s="33"/>
    </row>
    <row r="100" s="5" customFormat="1" ht="12.75">
      <c r="I100" s="33"/>
    </row>
    <row r="101" s="5" customFormat="1" ht="12.75">
      <c r="I101" s="33"/>
    </row>
    <row r="102" s="5" customFormat="1" ht="12.75">
      <c r="I102" s="33"/>
    </row>
    <row r="103" s="5" customFormat="1" ht="12.75">
      <c r="I103" s="33"/>
    </row>
    <row r="104" s="5" customFormat="1" ht="12.75">
      <c r="I104" s="33"/>
    </row>
    <row r="105" s="5" customFormat="1" ht="12.75">
      <c r="I105" s="33"/>
    </row>
    <row r="106" s="5" customFormat="1" ht="12.75">
      <c r="I106" s="33"/>
    </row>
    <row r="107" s="5" customFormat="1" ht="12.75">
      <c r="I107" s="33"/>
    </row>
    <row r="108" s="5" customFormat="1" ht="12.75">
      <c r="I108" s="33"/>
    </row>
    <row r="109" s="5" customFormat="1" ht="12.75">
      <c r="I109" s="33"/>
    </row>
    <row r="110" s="5" customFormat="1" ht="12.75">
      <c r="I110" s="33"/>
    </row>
    <row r="111" s="5" customFormat="1" ht="12.75">
      <c r="I111" s="33"/>
    </row>
  </sheetData>
  <sheetProtection/>
  <mergeCells count="65">
    <mergeCell ref="AY4:AY5"/>
    <mergeCell ref="AZ4:AZ5"/>
    <mergeCell ref="BA4:BA5"/>
    <mergeCell ref="BB4:BB5"/>
    <mergeCell ref="AS4:AS5"/>
    <mergeCell ref="AT4:AT5"/>
    <mergeCell ref="AU4:AU5"/>
    <mergeCell ref="AV4:AV5"/>
    <mergeCell ref="AW4:AW5"/>
    <mergeCell ref="AX4:AX5"/>
    <mergeCell ref="AF4:AF5"/>
    <mergeCell ref="AG4:AG5"/>
    <mergeCell ref="AH4:AH5"/>
    <mergeCell ref="AI4:AI5"/>
    <mergeCell ref="AJ4:AJ5"/>
    <mergeCell ref="Z4:Z5"/>
    <mergeCell ref="AA4:AA5"/>
    <mergeCell ref="AB4:AB5"/>
    <mergeCell ref="AC4:AC5"/>
    <mergeCell ref="AD4:AD5"/>
    <mergeCell ref="R4:R5"/>
    <mergeCell ref="S4:S5"/>
    <mergeCell ref="AE4:AE5"/>
    <mergeCell ref="T4:T5"/>
    <mergeCell ref="U4:U5"/>
    <mergeCell ref="V4:V5"/>
    <mergeCell ref="W4:W5"/>
    <mergeCell ref="X4:X5"/>
    <mergeCell ref="Y4:Y5"/>
    <mergeCell ref="G4:G5"/>
    <mergeCell ref="H4:H5"/>
    <mergeCell ref="N4:N5"/>
    <mergeCell ref="O4:O5"/>
    <mergeCell ref="P4:P5"/>
    <mergeCell ref="Q4:Q5"/>
    <mergeCell ref="J4:J5"/>
    <mergeCell ref="K4:K5"/>
    <mergeCell ref="L4:L5"/>
    <mergeCell ref="M4:M5"/>
    <mergeCell ref="I4:I5"/>
    <mergeCell ref="A9:A12"/>
    <mergeCell ref="C4:C5"/>
    <mergeCell ref="D4:D5"/>
    <mergeCell ref="E4:E5"/>
    <mergeCell ref="F4:F5"/>
    <mergeCell ref="A13:A16"/>
    <mergeCell ref="A17:A21"/>
    <mergeCell ref="A22:A24"/>
    <mergeCell ref="A29:A33"/>
    <mergeCell ref="A34:B34"/>
    <mergeCell ref="A25:A28"/>
    <mergeCell ref="C2:F2"/>
    <mergeCell ref="C1:F1"/>
    <mergeCell ref="A3:B3"/>
    <mergeCell ref="A5:A6"/>
    <mergeCell ref="B5:B6"/>
    <mergeCell ref="A4:B4"/>
    <mergeCell ref="AQ4:AQ5"/>
    <mergeCell ref="AR4:AR5"/>
    <mergeCell ref="AK4:AK5"/>
    <mergeCell ref="AL4:AL5"/>
    <mergeCell ref="AM4:AM5"/>
    <mergeCell ref="AN4:AN5"/>
    <mergeCell ref="AO4:AO5"/>
    <mergeCell ref="AP4:AP5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2016-10-03T08:36:29Z</cp:lastPrinted>
  <dcterms:created xsi:type="dcterms:W3CDTF">2007-12-13T08:11:03Z</dcterms:created>
  <dcterms:modified xsi:type="dcterms:W3CDTF">2018-02-28T13:06:13Z</dcterms:modified>
  <cp:category/>
  <cp:version/>
  <cp:contentType/>
  <cp:contentStatus/>
</cp:coreProperties>
</file>